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สำรวจความพึงพอใจ + ออกแบบเว็บ\ข้อมูลลงเว็บ\ลงเว็บ สค 63_25630826\อากาศ\"/>
    </mc:Choice>
  </mc:AlternateContent>
  <xr:revisionPtr revIDLastSave="0" documentId="13_ncr:1_{548C48E1-707E-45D4-9D1B-8E388EB08B6A}" xr6:coauthVersionLast="36" xr6:coauthVersionMax="45" xr10:uidLastSave="{00000000-0000-0000-0000-000000000000}"/>
  <bookViews>
    <workbookView xWindow="0" yWindow="0" windowWidth="28800" windowHeight="12225" xr2:uid="{3C733CCF-1BFC-49AC-BFAC-00FA04FC6CAA}"/>
  </bookViews>
  <sheets>
    <sheet name="TAB-611" sheetId="1" r:id="rId1"/>
  </sheets>
  <definedNames>
    <definedName name="_xlnm.Print_Area" localSheetId="0">'TAB-611'!$A$1:$L$47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0" i="1"/>
  <c r="G32" i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วศินีพรรณ เกตุศักดิ์</author>
  </authors>
  <commentList>
    <comment ref="G3" authorId="0" shapeId="0" xr:uid="{E6276CA2-BA85-4850-9635-5DA557AD4B9E}">
      <text>
        <r>
          <rPr>
            <b/>
            <sz val="9"/>
            <color indexed="81"/>
            <rFont val="Tahoma"/>
            <family val="2"/>
          </rPr>
          <t>วศินีพรรณ เกตุศักดิ์:</t>
        </r>
        <r>
          <rPr>
            <sz val="9"/>
            <color indexed="81"/>
            <rFont val="Tahoma"/>
            <family val="2"/>
          </rPr>
          <t xml:space="preserve">
ลานจอดอากาศยาน</t>
        </r>
      </text>
    </comment>
    <comment ref="D4" authorId="0" shapeId="0" xr:uid="{FBBB9719-E57B-4A54-9529-163E4152333F}">
      <text>
        <r>
          <rPr>
            <b/>
            <sz val="9"/>
            <color indexed="81"/>
            <rFont val="Tahoma"/>
            <family val="2"/>
          </rPr>
          <t>วศินีพรรณ เกตุศักดิ์:</t>
        </r>
        <r>
          <rPr>
            <sz val="9"/>
            <color indexed="81"/>
            <rFont val="Tahoma"/>
            <family val="2"/>
          </rPr>
          <t xml:space="preserve">
Elev (Elevation) หมายถึงค่าระดับ ณ จุดต่าง ๆ</t>
        </r>
      </text>
    </comment>
  </commentList>
</comments>
</file>

<file path=xl/sharedStrings.xml><?xml version="1.0" encoding="utf-8"?>
<sst xmlns="http://schemas.openxmlformats.org/spreadsheetml/2006/main" count="240" uniqueCount="182">
  <si>
    <t>Airport</t>
  </si>
  <si>
    <t>Runway</t>
  </si>
  <si>
    <t xml:space="preserve">Airport Capacity </t>
  </si>
  <si>
    <t>Car park</t>
  </si>
  <si>
    <t>Operating Authority</t>
  </si>
  <si>
    <t>(M.)</t>
  </si>
  <si>
    <t>(Sqm.)</t>
  </si>
  <si>
    <t>19 18 06.17503</t>
  </si>
  <si>
    <t>97 58 30.19778</t>
  </si>
  <si>
    <t>30 * 2,000</t>
  </si>
  <si>
    <t>B737 - 2, ATR - 2, H - 3</t>
  </si>
  <si>
    <t>DOA</t>
  </si>
  <si>
    <t>18 16 19.62007</t>
  </si>
  <si>
    <t>99 30 14.62486</t>
  </si>
  <si>
    <t>30 * 1,975</t>
  </si>
  <si>
    <t>B737 - 4, ATR - 1, H - 2</t>
  </si>
  <si>
    <t>18 07 54.17004</t>
  </si>
  <si>
    <t>100 09 52.62394</t>
  </si>
  <si>
    <t>30 * 1,500</t>
  </si>
  <si>
    <t>ATR 72 - 2, H - 2</t>
  </si>
  <si>
    <t>18 48 28.48955</t>
  </si>
  <si>
    <t>100 47 00.31118</t>
  </si>
  <si>
    <t>45 * 2,000</t>
  </si>
  <si>
    <t xml:space="preserve"> B737 - 4</t>
  </si>
  <si>
    <t>16 46 58.56111</t>
  </si>
  <si>
    <t>100 16 44.84842</t>
  </si>
  <si>
    <t>45 * 3,000</t>
  </si>
  <si>
    <t>B737 - 2, Aerobridge 1 (Airbus 1)</t>
  </si>
  <si>
    <t>16 40 33.70691</t>
  </si>
  <si>
    <t>101 11 42.38674</t>
  </si>
  <si>
    <t>45 * 2,100</t>
  </si>
  <si>
    <t>B737 - 2, ATR 72 - 2, H - 2</t>
  </si>
  <si>
    <t>16 53 45.55339</t>
  </si>
  <si>
    <t>99 15 13.42428</t>
  </si>
  <si>
    <t>ATR - 6</t>
  </si>
  <si>
    <t>16 41 59.39692</t>
  </si>
  <si>
    <t>98 32 36.54166</t>
  </si>
  <si>
    <t>ATR72 - 3</t>
  </si>
  <si>
    <t>Ubonratchathani</t>
  </si>
  <si>
    <t>15 15 04.59401</t>
  </si>
  <si>
    <t>104 52 12.82123</t>
  </si>
  <si>
    <t>B737 - 4, Aerobridge 2, B747 - 1</t>
  </si>
  <si>
    <t>17 23 11.17038</t>
  </si>
  <si>
    <t>102 47 17.69278</t>
  </si>
  <si>
    <t xml:space="preserve">A300 - 3, B373 - 5, B747 - 2, Aerobridge 2 </t>
  </si>
  <si>
    <t>16 27 52.38766</t>
  </si>
  <si>
    <t>102 46 56.18979</t>
  </si>
  <si>
    <t>45 * 3,050</t>
  </si>
  <si>
    <t xml:space="preserve">A300 - 3 / B747 - 2, Aerobridge 2 </t>
  </si>
  <si>
    <t>17 11 42.50580</t>
  </si>
  <si>
    <t>104 07 07.05547</t>
  </si>
  <si>
    <t>45 * 2,600</t>
  </si>
  <si>
    <t>B737 - 2</t>
  </si>
  <si>
    <t>17 26 20.87567</t>
  </si>
  <si>
    <t>101 43 19.43203</t>
  </si>
  <si>
    <t>14 56 58.18798</t>
  </si>
  <si>
    <t>102 18 45.85788</t>
  </si>
  <si>
    <t>B373 - 4</t>
  </si>
  <si>
    <t>17 23 07.22133</t>
  </si>
  <si>
    <t>104 38 30.79611</t>
  </si>
  <si>
    <t>45 * 2,500</t>
  </si>
  <si>
    <t>B373 - 3, H - 2</t>
  </si>
  <si>
    <t>15 13 36.35564</t>
  </si>
  <si>
    <t>103 15 04.40755</t>
  </si>
  <si>
    <t>B373 - 6</t>
  </si>
  <si>
    <t>16 07 00.33696</t>
  </si>
  <si>
    <t>103 46 25.67421</t>
  </si>
  <si>
    <t>B373 - 2, ATR 72 - 2, H - 4</t>
  </si>
  <si>
    <t>12 37 49.14750</t>
  </si>
  <si>
    <t>99 57 12.39930</t>
  </si>
  <si>
    <t>35 * 2,100</t>
  </si>
  <si>
    <t>B373 - 2</t>
  </si>
  <si>
    <t>09 46 39.44283</t>
  </si>
  <si>
    <t>98 35 07.74324</t>
  </si>
  <si>
    <t>B373 - 3</t>
  </si>
  <si>
    <t>10 42 40.33180</t>
  </si>
  <si>
    <t>99 21 42.16040</t>
  </si>
  <si>
    <t>B373 - 2, ATR 72 - 2, H - 2</t>
  </si>
  <si>
    <t>09 08 10.09379</t>
  </si>
  <si>
    <t>99 08 20.54531</t>
  </si>
  <si>
    <t>A 300 - 4, B737 - 1 Aerobridge 1 , H - 4</t>
  </si>
  <si>
    <t>08 32 22.62010</t>
  </si>
  <si>
    <t>99 56 41.01029</t>
  </si>
  <si>
    <t>B737 - 9</t>
  </si>
  <si>
    <t>07 30 31.02122</t>
  </si>
  <si>
    <t>99 36 56.78869</t>
  </si>
  <si>
    <t>B737 - 4</t>
  </si>
  <si>
    <t>06 47 08.5450</t>
  </si>
  <si>
    <t>101 09 13.0850</t>
  </si>
  <si>
    <t>40 * 1,400</t>
  </si>
  <si>
    <t>ATR 72 - 1</t>
  </si>
  <si>
    <t>06 31 23.66015</t>
  </si>
  <si>
    <t>101 44 41.42645</t>
  </si>
  <si>
    <t>A300 - 1, B737 - 2, ATR - 1, H - 2</t>
  </si>
  <si>
    <t>08 06 00.58546</t>
  </si>
  <si>
    <t>98 59 07.12569</t>
  </si>
  <si>
    <t xml:space="preserve">B747 - 4, B737 - 6, Aerobridge 2 </t>
  </si>
  <si>
    <t>19 22 23</t>
  </si>
  <si>
    <t>98 25 59</t>
  </si>
  <si>
    <t>23 * 900</t>
  </si>
  <si>
    <t>Small planes - 2</t>
  </si>
  <si>
    <t>18 10 55.38</t>
  </si>
  <si>
    <t>97 55 40.4</t>
  </si>
  <si>
    <t>18 * 750</t>
  </si>
  <si>
    <t>13 54 52</t>
  </si>
  <si>
    <t>100 36 20</t>
  </si>
  <si>
    <t>60 * 3,700</t>
  </si>
  <si>
    <t xml:space="preserve">B747 </t>
  </si>
  <si>
    <t>22,266 (Dom)</t>
  </si>
  <si>
    <t>3,280 (Dom)</t>
  </si>
  <si>
    <t>AOT</t>
  </si>
  <si>
    <t>7,500 (Inf)</t>
  </si>
  <si>
    <t>106,586 (Int 2)</t>
  </si>
  <si>
    <t>13 41 09</t>
  </si>
  <si>
    <t>100 44 56</t>
  </si>
  <si>
    <t xml:space="preserve">A380 </t>
  </si>
  <si>
    <t>3,720 (Dom)</t>
  </si>
  <si>
    <t>60 * 4,000</t>
  </si>
  <si>
    <t>10,900 (Int)</t>
  </si>
  <si>
    <t>18 46 17</t>
  </si>
  <si>
    <t>98 57 46</t>
  </si>
  <si>
    <t>45 * 3,100</t>
  </si>
  <si>
    <t>18,000 (Dom)</t>
  </si>
  <si>
    <t>3,000 (Dom)</t>
  </si>
  <si>
    <t>15,450 (Int)</t>
  </si>
  <si>
    <t>2,000 (Int)</t>
  </si>
  <si>
    <t>06 55 58</t>
  </si>
  <si>
    <t>100 23 42</t>
  </si>
  <si>
    <t>865 (Dom)</t>
  </si>
  <si>
    <t>633 (Int)</t>
  </si>
  <si>
    <t>19 57 08</t>
  </si>
  <si>
    <t>99 52 59</t>
  </si>
  <si>
    <t>98 18 33</t>
  </si>
  <si>
    <t>1,750 (Dom)</t>
  </si>
  <si>
    <t>1,560 (Int)</t>
  </si>
  <si>
    <t>Elev (M.)</t>
  </si>
  <si>
    <t>Area (Rai)</t>
  </si>
  <si>
    <t>Location (ARP)</t>
  </si>
  <si>
    <t>Passenger Terminal</t>
  </si>
  <si>
    <t>Apron</t>
  </si>
  <si>
    <t>Aircraf size and Dock</t>
  </si>
  <si>
    <t>Person/hour (Departure + Arrival)</t>
  </si>
  <si>
    <t>Number of aircraft per day</t>
  </si>
  <si>
    <t>Number of car</t>
  </si>
  <si>
    <t>Lat</t>
  </si>
  <si>
    <t>Long</t>
  </si>
  <si>
    <t>Source : Department of Airports</t>
  </si>
  <si>
    <t xml:space="preserve">Maehongson </t>
  </si>
  <si>
    <t xml:space="preserve">Lampang </t>
  </si>
  <si>
    <t xml:space="preserve">Phrae </t>
  </si>
  <si>
    <t xml:space="preserve">Nannakhon </t>
  </si>
  <si>
    <t xml:space="preserve">Phitsanulok </t>
  </si>
  <si>
    <t xml:space="preserve">Phetchaboon </t>
  </si>
  <si>
    <t xml:space="preserve">Tak </t>
  </si>
  <si>
    <t xml:space="preserve">Maesot </t>
  </si>
  <si>
    <t xml:space="preserve">Udornthani </t>
  </si>
  <si>
    <t xml:space="preserve">Khonkhaen </t>
  </si>
  <si>
    <t xml:space="preserve">Sakonakhon </t>
  </si>
  <si>
    <t xml:space="preserve">Loei </t>
  </si>
  <si>
    <t xml:space="preserve">Nakhonratchasima </t>
  </si>
  <si>
    <t xml:space="preserve">Nakhonphanom </t>
  </si>
  <si>
    <t xml:space="preserve">Buriram </t>
  </si>
  <si>
    <t xml:space="preserve">Roi Et </t>
  </si>
  <si>
    <t xml:space="preserve">Huahin </t>
  </si>
  <si>
    <t xml:space="preserve">Ranong </t>
  </si>
  <si>
    <t xml:space="preserve">Chumporn </t>
  </si>
  <si>
    <t xml:space="preserve">Suratthani </t>
  </si>
  <si>
    <t xml:space="preserve">Nakhonsrithammarat </t>
  </si>
  <si>
    <t xml:space="preserve">Trang </t>
  </si>
  <si>
    <t xml:space="preserve">Pattani </t>
  </si>
  <si>
    <t xml:space="preserve">Narathiwas </t>
  </si>
  <si>
    <t xml:space="preserve">Krabi </t>
  </si>
  <si>
    <t xml:space="preserve">Pai </t>
  </si>
  <si>
    <t xml:space="preserve">Mae Sariang </t>
  </si>
  <si>
    <t xml:space="preserve">Don Mueang International </t>
  </si>
  <si>
    <t xml:space="preserve">Suvarnabhumi </t>
  </si>
  <si>
    <t xml:space="preserve">Chiang Mai International </t>
  </si>
  <si>
    <t xml:space="preserve">Hat Yai International </t>
  </si>
  <si>
    <t>Mae Fah Luang - Chiang Rai International  </t>
  </si>
  <si>
    <t xml:space="preserve">Phuket International </t>
  </si>
  <si>
    <t>109,033 (Inf 1)</t>
  </si>
  <si>
    <t>Airports by Location, Runway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</si>
</sst>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H SarabunPSK"/>
      <family val="2"/>
    </font>
    <font>
      <b/>
      <sz val="14"/>
      <color theme="0"/>
      <name val="TH SarabunPSK"/>
      <family val="2"/>
    </font>
    <font>
      <sz val="14"/>
      <color rgb="FF00506E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0506E"/>
        <bgColor indexed="64"/>
      </patternFill>
    </fill>
    <fill>
      <patternFill patternType="solid">
        <fgColor rgb="FFDD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quotePrefix="1" applyFont="1" applyAlignment="1">
      <alignment vertical="top"/>
    </xf>
    <xf numFmtId="0" fontId="4" fillId="0" borderId="0" xfId="0" quotePrefix="1" applyFont="1" applyFill="1" applyAlignment="1">
      <alignment vertical="top"/>
    </xf>
    <xf numFmtId="0" fontId="3" fillId="2" borderId="1" xfId="0" quotePrefix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vertical="center"/>
    </xf>
    <xf numFmtId="0" fontId="2" fillId="0" borderId="0" xfId="0" quotePrefix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vertical="top"/>
    </xf>
    <xf numFmtId="0" fontId="5" fillId="0" borderId="0" xfId="0" quotePrefix="1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9" fillId="0" borderId="0" xfId="0" quotePrefix="1" applyFont="1" applyAlignment="1">
      <alignment vertical="top"/>
    </xf>
    <xf numFmtId="0" fontId="10" fillId="0" borderId="0" xfId="0" quotePrefix="1" applyFont="1" applyAlignment="1">
      <alignment vertical="top"/>
    </xf>
    <xf numFmtId="0" fontId="10" fillId="0" borderId="0" xfId="0" quotePrefix="1" applyFont="1" applyBorder="1" applyAlignment="1">
      <alignment vertical="top"/>
    </xf>
    <xf numFmtId="0" fontId="3" fillId="2" borderId="1" xfId="0" quotePrefix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1" quotePrefix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DFFFF"/>
      <color rgb="FF005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ED97-21F7-435B-A625-ED5DC9655CD1}">
  <dimension ref="A1:O47"/>
  <sheetViews>
    <sheetView tabSelected="1" zoomScaleNormal="100" zoomScaleSheetLayoutView="100" zoomScalePageLayoutView="80" workbookViewId="0">
      <selection activeCell="T11" sqref="T11"/>
    </sheetView>
  </sheetViews>
  <sheetFormatPr defaultColWidth="8.7109375" defaultRowHeight="21" customHeight="1" x14ac:dyDescent="0.25"/>
  <cols>
    <col min="1" max="1" width="19.42578125" style="1" customWidth="1"/>
    <col min="2" max="3" width="13.42578125" style="1" customWidth="1"/>
    <col min="4" max="4" width="7.85546875" style="1" customWidth="1"/>
    <col min="5" max="5" width="8.85546875" style="1" customWidth="1"/>
    <col min="6" max="6" width="10.28515625" style="1" customWidth="1"/>
    <col min="7" max="7" width="10.42578125" style="1" customWidth="1"/>
    <col min="8" max="8" width="12.140625" style="1" customWidth="1"/>
    <col min="9" max="9" width="30.28515625" style="1" customWidth="1"/>
    <col min="10" max="10" width="14.42578125" style="1" customWidth="1"/>
    <col min="11" max="11" width="12.5703125" style="1" customWidth="1"/>
    <col min="12" max="12" width="9.7109375" style="1" customWidth="1"/>
    <col min="13" max="13" width="10.7109375" style="1" hidden="1" customWidth="1"/>
    <col min="14" max="14" width="8.7109375" style="1" customWidth="1"/>
    <col min="15" max="15" width="8.7109375" style="15"/>
    <col min="16" max="16384" width="8.7109375" style="1"/>
  </cols>
  <sheetData>
    <row r="1" spans="1:15" s="20" customFormat="1" ht="24" customHeight="1" x14ac:dyDescent="0.25">
      <c r="A1" s="19" t="s">
        <v>181</v>
      </c>
      <c r="O1" s="21"/>
    </row>
    <row r="2" spans="1:15" ht="9.9499999999999993" customHeight="1" x14ac:dyDescent="0.25"/>
    <row r="3" spans="1:15" ht="20.100000000000001" customHeight="1" x14ac:dyDescent="0.25">
      <c r="A3" s="22" t="s">
        <v>0</v>
      </c>
      <c r="B3" s="22" t="s">
        <v>137</v>
      </c>
      <c r="C3" s="22"/>
      <c r="D3" s="22"/>
      <c r="E3" s="22"/>
      <c r="F3" s="3" t="s">
        <v>1</v>
      </c>
      <c r="G3" s="3" t="s">
        <v>139</v>
      </c>
      <c r="H3" s="22" t="s">
        <v>2</v>
      </c>
      <c r="I3" s="22"/>
      <c r="J3" s="22" t="s">
        <v>138</v>
      </c>
      <c r="K3" s="22"/>
      <c r="L3" s="3" t="s">
        <v>3</v>
      </c>
      <c r="M3" s="22" t="s">
        <v>4</v>
      </c>
    </row>
    <row r="4" spans="1:15" ht="60" customHeight="1" x14ac:dyDescent="0.25">
      <c r="A4" s="22"/>
      <c r="B4" s="4" t="s">
        <v>144</v>
      </c>
      <c r="C4" s="4" t="s">
        <v>145</v>
      </c>
      <c r="D4" s="4" t="s">
        <v>135</v>
      </c>
      <c r="E4" s="4" t="s">
        <v>136</v>
      </c>
      <c r="F4" s="4" t="s">
        <v>5</v>
      </c>
      <c r="G4" s="4" t="s">
        <v>6</v>
      </c>
      <c r="H4" s="4" t="s">
        <v>142</v>
      </c>
      <c r="I4" s="4" t="s">
        <v>140</v>
      </c>
      <c r="J4" s="4" t="s">
        <v>6</v>
      </c>
      <c r="K4" s="4" t="s">
        <v>141</v>
      </c>
      <c r="L4" s="4" t="s">
        <v>143</v>
      </c>
      <c r="M4" s="22"/>
      <c r="O4" s="16"/>
    </row>
    <row r="5" spans="1:15" s="9" customFormat="1" ht="20.100000000000001" customHeight="1" x14ac:dyDescent="0.25">
      <c r="A5" s="5" t="s">
        <v>147</v>
      </c>
      <c r="B5" s="6" t="s">
        <v>7</v>
      </c>
      <c r="C5" s="6" t="s">
        <v>8</v>
      </c>
      <c r="D5" s="7">
        <v>269.9957</v>
      </c>
      <c r="E5" s="7">
        <v>269</v>
      </c>
      <c r="F5" s="6" t="s">
        <v>9</v>
      </c>
      <c r="G5" s="11">
        <f>68 * 307.5</f>
        <v>20910</v>
      </c>
      <c r="H5" s="7">
        <v>32</v>
      </c>
      <c r="I5" s="6" t="s">
        <v>10</v>
      </c>
      <c r="J5" s="7">
        <v>8140</v>
      </c>
      <c r="K5" s="7">
        <v>300</v>
      </c>
      <c r="L5" s="7">
        <v>280</v>
      </c>
      <c r="M5" s="6" t="s">
        <v>11</v>
      </c>
      <c r="O5" s="17"/>
    </row>
    <row r="6" spans="1:15" s="9" customFormat="1" ht="20.100000000000001" customHeight="1" x14ac:dyDescent="0.25">
      <c r="A6" s="5" t="s">
        <v>148</v>
      </c>
      <c r="B6" s="6" t="s">
        <v>12</v>
      </c>
      <c r="C6" s="6" t="s">
        <v>13</v>
      </c>
      <c r="D6" s="7">
        <v>243.0838</v>
      </c>
      <c r="E6" s="7">
        <v>506</v>
      </c>
      <c r="F6" s="6" t="s">
        <v>14</v>
      </c>
      <c r="G6" s="11">
        <f>100 * 305</f>
        <v>30500</v>
      </c>
      <c r="H6" s="7">
        <v>48</v>
      </c>
      <c r="I6" s="6" t="s">
        <v>15</v>
      </c>
      <c r="J6" s="7">
        <v>5300</v>
      </c>
      <c r="K6" s="7">
        <v>300</v>
      </c>
      <c r="L6" s="7">
        <v>100</v>
      </c>
      <c r="M6" s="6" t="s">
        <v>11</v>
      </c>
      <c r="O6" s="17"/>
    </row>
    <row r="7" spans="1:15" s="9" customFormat="1" ht="20.100000000000001" customHeight="1" x14ac:dyDescent="0.25">
      <c r="A7" s="5" t="s">
        <v>149</v>
      </c>
      <c r="B7" s="6" t="s">
        <v>16</v>
      </c>
      <c r="C7" s="6" t="s">
        <v>17</v>
      </c>
      <c r="D7" s="7">
        <v>163.48849999999999</v>
      </c>
      <c r="E7" s="7">
        <v>516</v>
      </c>
      <c r="F7" s="6" t="s">
        <v>18</v>
      </c>
      <c r="G7" s="11">
        <f>60 * 180</f>
        <v>10800</v>
      </c>
      <c r="H7" s="7">
        <v>16</v>
      </c>
      <c r="I7" s="6" t="s">
        <v>19</v>
      </c>
      <c r="J7" s="7">
        <v>1550</v>
      </c>
      <c r="K7" s="7">
        <v>150</v>
      </c>
      <c r="L7" s="7">
        <v>60</v>
      </c>
      <c r="M7" s="6" t="s">
        <v>11</v>
      </c>
      <c r="O7" s="17"/>
    </row>
    <row r="8" spans="1:15" s="9" customFormat="1" ht="20.100000000000001" customHeight="1" x14ac:dyDescent="0.25">
      <c r="A8" s="5" t="s">
        <v>150</v>
      </c>
      <c r="B8" s="6" t="s">
        <v>20</v>
      </c>
      <c r="C8" s="6" t="s">
        <v>21</v>
      </c>
      <c r="D8" s="7">
        <v>208.18450000000001</v>
      </c>
      <c r="E8" s="7">
        <v>1070</v>
      </c>
      <c r="F8" s="6" t="s">
        <v>22</v>
      </c>
      <c r="G8" s="11">
        <f>100 * 235</f>
        <v>23500</v>
      </c>
      <c r="H8" s="7">
        <v>8</v>
      </c>
      <c r="I8" s="6" t="s">
        <v>23</v>
      </c>
      <c r="J8" s="7">
        <v>5750</v>
      </c>
      <c r="K8" s="7">
        <v>300</v>
      </c>
      <c r="L8" s="7">
        <v>170</v>
      </c>
      <c r="M8" s="6" t="s">
        <v>11</v>
      </c>
      <c r="O8" s="17"/>
    </row>
    <row r="9" spans="1:15" s="9" customFormat="1" ht="20.100000000000001" customHeight="1" x14ac:dyDescent="0.25">
      <c r="A9" s="5" t="s">
        <v>151</v>
      </c>
      <c r="B9" s="6" t="s">
        <v>24</v>
      </c>
      <c r="C9" s="6" t="s">
        <v>25</v>
      </c>
      <c r="D9" s="7">
        <v>44.212899999999998</v>
      </c>
      <c r="E9" s="7">
        <v>1380</v>
      </c>
      <c r="F9" s="6" t="s">
        <v>26</v>
      </c>
      <c r="G9" s="11">
        <f>137.5 * 300</f>
        <v>41250</v>
      </c>
      <c r="H9" s="7">
        <v>24</v>
      </c>
      <c r="I9" s="6" t="s">
        <v>27</v>
      </c>
      <c r="J9" s="7">
        <v>26050</v>
      </c>
      <c r="K9" s="7">
        <v>1000</v>
      </c>
      <c r="L9" s="7">
        <v>260</v>
      </c>
      <c r="M9" s="6" t="s">
        <v>11</v>
      </c>
      <c r="O9" s="17"/>
    </row>
    <row r="10" spans="1:15" s="9" customFormat="1" ht="20.100000000000001" customHeight="1" x14ac:dyDescent="0.25">
      <c r="A10" s="5" t="s">
        <v>152</v>
      </c>
      <c r="B10" s="6" t="s">
        <v>28</v>
      </c>
      <c r="C10" s="6" t="s">
        <v>29</v>
      </c>
      <c r="D10" s="7">
        <v>137</v>
      </c>
      <c r="E10" s="7">
        <v>4121</v>
      </c>
      <c r="F10" s="6" t="s">
        <v>30</v>
      </c>
      <c r="G10" s="11">
        <f>85 * 261.5</f>
        <v>22227.5</v>
      </c>
      <c r="H10" s="7">
        <v>32</v>
      </c>
      <c r="I10" s="6" t="s">
        <v>31</v>
      </c>
      <c r="J10" s="7">
        <v>11000</v>
      </c>
      <c r="K10" s="7">
        <v>450</v>
      </c>
      <c r="L10" s="7">
        <v>165</v>
      </c>
      <c r="M10" s="6" t="s">
        <v>11</v>
      </c>
      <c r="O10" s="17"/>
    </row>
    <row r="11" spans="1:15" s="9" customFormat="1" ht="20.100000000000001" customHeight="1" x14ac:dyDescent="0.25">
      <c r="A11" s="5" t="s">
        <v>153</v>
      </c>
      <c r="B11" s="6" t="s">
        <v>32</v>
      </c>
      <c r="C11" s="6" t="s">
        <v>33</v>
      </c>
      <c r="D11" s="7">
        <v>144.3912</v>
      </c>
      <c r="E11" s="7">
        <v>1300</v>
      </c>
      <c r="F11" s="6" t="s">
        <v>18</v>
      </c>
      <c r="G11" s="11">
        <f>60 * 180</f>
        <v>10800</v>
      </c>
      <c r="H11" s="7">
        <v>48</v>
      </c>
      <c r="I11" s="6" t="s">
        <v>34</v>
      </c>
      <c r="J11" s="7">
        <v>320</v>
      </c>
      <c r="K11" s="7">
        <v>24</v>
      </c>
      <c r="L11" s="7">
        <v>140</v>
      </c>
      <c r="M11" s="6" t="s">
        <v>11</v>
      </c>
      <c r="O11" s="17"/>
    </row>
    <row r="12" spans="1:15" s="9" customFormat="1" ht="20.100000000000001" customHeight="1" x14ac:dyDescent="0.25">
      <c r="A12" s="5" t="s">
        <v>154</v>
      </c>
      <c r="B12" s="6" t="s">
        <v>35</v>
      </c>
      <c r="C12" s="6" t="s">
        <v>36</v>
      </c>
      <c r="D12" s="7">
        <v>209.9091</v>
      </c>
      <c r="E12" s="7">
        <v>770</v>
      </c>
      <c r="F12" s="6" t="s">
        <v>18</v>
      </c>
      <c r="G12" s="11">
        <f>60 * 180</f>
        <v>10800</v>
      </c>
      <c r="H12" s="7">
        <v>16</v>
      </c>
      <c r="I12" s="6" t="s">
        <v>37</v>
      </c>
      <c r="J12" s="7">
        <v>2000</v>
      </c>
      <c r="K12" s="7">
        <v>200</v>
      </c>
      <c r="L12" s="7">
        <v>165</v>
      </c>
      <c r="M12" s="6" t="s">
        <v>11</v>
      </c>
      <c r="O12" s="17"/>
    </row>
    <row r="13" spans="1:15" s="9" customFormat="1" ht="20.100000000000001" customHeight="1" x14ac:dyDescent="0.25">
      <c r="A13" s="5" t="s">
        <v>38</v>
      </c>
      <c r="B13" s="6" t="s">
        <v>39</v>
      </c>
      <c r="C13" s="6" t="s">
        <v>40</v>
      </c>
      <c r="D13" s="7">
        <v>119.68989999999999</v>
      </c>
      <c r="E13" s="7">
        <v>3876</v>
      </c>
      <c r="F13" s="6" t="s">
        <v>26</v>
      </c>
      <c r="G13" s="11">
        <f>120 * 270</f>
        <v>32400</v>
      </c>
      <c r="H13" s="7">
        <v>40</v>
      </c>
      <c r="I13" s="6" t="s">
        <v>41</v>
      </c>
      <c r="J13" s="7">
        <v>18000</v>
      </c>
      <c r="K13" s="7">
        <v>1000</v>
      </c>
      <c r="L13" s="7">
        <v>300</v>
      </c>
      <c r="M13" s="6" t="s">
        <v>11</v>
      </c>
      <c r="O13" s="17"/>
    </row>
    <row r="14" spans="1:15" s="9" customFormat="1" ht="20.100000000000001" customHeight="1" x14ac:dyDescent="0.25">
      <c r="A14" s="5" t="s">
        <v>155</v>
      </c>
      <c r="B14" s="6" t="s">
        <v>42</v>
      </c>
      <c r="C14" s="6" t="s">
        <v>43</v>
      </c>
      <c r="D14" s="7">
        <v>176.4605</v>
      </c>
      <c r="E14" s="7">
        <v>2000</v>
      </c>
      <c r="F14" s="6" t="s">
        <v>26</v>
      </c>
      <c r="G14" s="11">
        <f>135 * 600</f>
        <v>81000</v>
      </c>
      <c r="H14" s="7">
        <v>40</v>
      </c>
      <c r="I14" s="6" t="s">
        <v>44</v>
      </c>
      <c r="J14" s="7">
        <v>19200</v>
      </c>
      <c r="K14" s="7">
        <v>1200</v>
      </c>
      <c r="L14" s="7">
        <v>300</v>
      </c>
      <c r="M14" s="6" t="s">
        <v>11</v>
      </c>
      <c r="O14" s="17"/>
    </row>
    <row r="15" spans="1:15" s="9" customFormat="1" ht="20.100000000000001" customHeight="1" x14ac:dyDescent="0.25">
      <c r="A15" s="5" t="s">
        <v>156</v>
      </c>
      <c r="B15" s="6" t="s">
        <v>45</v>
      </c>
      <c r="C15" s="6" t="s">
        <v>46</v>
      </c>
      <c r="D15" s="7">
        <v>192.03210000000001</v>
      </c>
      <c r="E15" s="7">
        <v>1113</v>
      </c>
      <c r="F15" s="6" t="s">
        <v>47</v>
      </c>
      <c r="G15" s="11">
        <f>143 * 300</f>
        <v>42900</v>
      </c>
      <c r="H15" s="7">
        <v>32</v>
      </c>
      <c r="I15" s="6" t="s">
        <v>48</v>
      </c>
      <c r="J15" s="7">
        <v>14500</v>
      </c>
      <c r="K15" s="7">
        <v>1000</v>
      </c>
      <c r="L15" s="7">
        <v>500</v>
      </c>
      <c r="M15" s="6" t="s">
        <v>11</v>
      </c>
      <c r="O15" s="17"/>
    </row>
    <row r="16" spans="1:15" s="9" customFormat="1" ht="20.100000000000001" customHeight="1" x14ac:dyDescent="0.25">
      <c r="A16" s="5" t="s">
        <v>157</v>
      </c>
      <c r="B16" s="6" t="s">
        <v>49</v>
      </c>
      <c r="C16" s="6" t="s">
        <v>50</v>
      </c>
      <c r="D16" s="7">
        <v>160.44669999999999</v>
      </c>
      <c r="E16" s="7">
        <v>1000</v>
      </c>
      <c r="F16" s="6" t="s">
        <v>51</v>
      </c>
      <c r="G16" s="11">
        <f>75 * 120+80 *200</f>
        <v>25000</v>
      </c>
      <c r="H16" s="7">
        <v>16</v>
      </c>
      <c r="I16" s="6" t="s">
        <v>52</v>
      </c>
      <c r="J16" s="7">
        <v>5455</v>
      </c>
      <c r="K16" s="7">
        <v>300</v>
      </c>
      <c r="L16" s="7">
        <v>150</v>
      </c>
      <c r="M16" s="6" t="s">
        <v>11</v>
      </c>
      <c r="O16" s="17"/>
    </row>
    <row r="17" spans="1:15" s="9" customFormat="1" ht="20.100000000000001" customHeight="1" x14ac:dyDescent="0.25">
      <c r="A17" s="5" t="s">
        <v>158</v>
      </c>
      <c r="B17" s="6" t="s">
        <v>53</v>
      </c>
      <c r="C17" s="6" t="s">
        <v>54</v>
      </c>
      <c r="D17" s="7">
        <v>252.72130000000001</v>
      </c>
      <c r="E17" s="7">
        <v>1429</v>
      </c>
      <c r="F17" s="6" t="s">
        <v>30</v>
      </c>
      <c r="G17" s="11">
        <f>75 * 180</f>
        <v>13500</v>
      </c>
      <c r="H17" s="7">
        <v>16</v>
      </c>
      <c r="I17" s="6" t="s">
        <v>52</v>
      </c>
      <c r="J17" s="7">
        <v>2500</v>
      </c>
      <c r="K17" s="7">
        <v>250</v>
      </c>
      <c r="L17" s="7">
        <v>100</v>
      </c>
      <c r="M17" s="6" t="s">
        <v>11</v>
      </c>
      <c r="O17" s="17"/>
    </row>
    <row r="18" spans="1:15" s="9" customFormat="1" ht="20.100000000000001" customHeight="1" x14ac:dyDescent="0.25">
      <c r="A18" s="5" t="s">
        <v>159</v>
      </c>
      <c r="B18" s="6" t="s">
        <v>55</v>
      </c>
      <c r="C18" s="6" t="s">
        <v>56</v>
      </c>
      <c r="D18" s="7">
        <v>229.33199999999999</v>
      </c>
      <c r="E18" s="7">
        <v>4625</v>
      </c>
      <c r="F18" s="6" t="s">
        <v>30</v>
      </c>
      <c r="G18" s="11">
        <f>85 * 323</f>
        <v>27455</v>
      </c>
      <c r="H18" s="7">
        <v>32</v>
      </c>
      <c r="I18" s="6" t="s">
        <v>57</v>
      </c>
      <c r="J18" s="7">
        <v>5500</v>
      </c>
      <c r="K18" s="7">
        <v>450</v>
      </c>
      <c r="L18" s="7">
        <v>180</v>
      </c>
      <c r="M18" s="6" t="s">
        <v>11</v>
      </c>
      <c r="O18" s="17"/>
    </row>
    <row r="19" spans="1:15" s="9" customFormat="1" ht="20.100000000000001" customHeight="1" x14ac:dyDescent="0.25">
      <c r="A19" s="5" t="s">
        <v>160</v>
      </c>
      <c r="B19" s="6" t="s">
        <v>58</v>
      </c>
      <c r="C19" s="6" t="s">
        <v>59</v>
      </c>
      <c r="D19" s="7">
        <v>172.858</v>
      </c>
      <c r="E19" s="7">
        <v>4500</v>
      </c>
      <c r="F19" s="6" t="s">
        <v>60</v>
      </c>
      <c r="G19" s="11">
        <f>117.2 * 303</f>
        <v>35511.599999999999</v>
      </c>
      <c r="H19" s="7">
        <v>24</v>
      </c>
      <c r="I19" s="6" t="s">
        <v>61</v>
      </c>
      <c r="J19" s="7">
        <v>4800</v>
      </c>
      <c r="K19" s="7">
        <v>300</v>
      </c>
      <c r="L19" s="7">
        <v>140</v>
      </c>
      <c r="M19" s="6" t="s">
        <v>11</v>
      </c>
      <c r="O19" s="17"/>
    </row>
    <row r="20" spans="1:15" s="9" customFormat="1" ht="20.100000000000001" customHeight="1" x14ac:dyDescent="0.25">
      <c r="A20" s="5" t="s">
        <v>161</v>
      </c>
      <c r="B20" s="6" t="s">
        <v>62</v>
      </c>
      <c r="C20" s="6" t="s">
        <v>63</v>
      </c>
      <c r="D20" s="7">
        <v>179.88499999999999</v>
      </c>
      <c r="E20" s="7">
        <v>2500</v>
      </c>
      <c r="F20" s="6" t="s">
        <v>30</v>
      </c>
      <c r="G20" s="11">
        <f>90 * 305</f>
        <v>27450</v>
      </c>
      <c r="H20" s="7">
        <v>16</v>
      </c>
      <c r="I20" s="6" t="s">
        <v>64</v>
      </c>
      <c r="J20" s="7">
        <v>3800</v>
      </c>
      <c r="K20" s="7">
        <v>400</v>
      </c>
      <c r="L20" s="7">
        <v>100</v>
      </c>
      <c r="M20" s="6" t="s">
        <v>11</v>
      </c>
      <c r="O20" s="17"/>
    </row>
    <row r="21" spans="1:15" s="9" customFormat="1" ht="20.100000000000001" customHeight="1" x14ac:dyDescent="0.25">
      <c r="A21" s="18" t="s">
        <v>162</v>
      </c>
      <c r="B21" s="6" t="s">
        <v>65</v>
      </c>
      <c r="C21" s="6" t="s">
        <v>66</v>
      </c>
      <c r="D21" s="7">
        <v>137.40270000000001</v>
      </c>
      <c r="E21" s="7">
        <v>2685</v>
      </c>
      <c r="F21" s="6" t="s">
        <v>30</v>
      </c>
      <c r="G21" s="11">
        <f>85 * 323</f>
        <v>27455</v>
      </c>
      <c r="H21" s="7">
        <v>32</v>
      </c>
      <c r="I21" s="6" t="s">
        <v>67</v>
      </c>
      <c r="J21" s="7">
        <v>3500</v>
      </c>
      <c r="K21" s="7">
        <v>300</v>
      </c>
      <c r="L21" s="7">
        <v>160</v>
      </c>
      <c r="M21" s="6" t="s">
        <v>11</v>
      </c>
      <c r="O21" s="17"/>
    </row>
    <row r="22" spans="1:15" s="9" customFormat="1" ht="20.100000000000001" customHeight="1" x14ac:dyDescent="0.25">
      <c r="A22" s="5" t="s">
        <v>163</v>
      </c>
      <c r="B22" s="6" t="s">
        <v>68</v>
      </c>
      <c r="C22" s="6" t="s">
        <v>69</v>
      </c>
      <c r="D22" s="7">
        <v>0</v>
      </c>
      <c r="E22" s="7">
        <v>450</v>
      </c>
      <c r="F22" s="6" t="s">
        <v>70</v>
      </c>
      <c r="G22" s="11">
        <f>80 * 160</f>
        <v>12800</v>
      </c>
      <c r="H22" s="7">
        <v>8</v>
      </c>
      <c r="I22" s="6" t="s">
        <v>71</v>
      </c>
      <c r="J22" s="7">
        <v>3600</v>
      </c>
      <c r="K22" s="7">
        <v>300</v>
      </c>
      <c r="L22" s="7">
        <v>90</v>
      </c>
      <c r="M22" s="6" t="s">
        <v>11</v>
      </c>
      <c r="O22" s="17"/>
    </row>
    <row r="23" spans="1:15" s="9" customFormat="1" ht="20.100000000000001" customHeight="1" x14ac:dyDescent="0.25">
      <c r="A23" s="5" t="s">
        <v>164</v>
      </c>
      <c r="B23" s="6" t="s">
        <v>72</v>
      </c>
      <c r="C23" s="6" t="s">
        <v>73</v>
      </c>
      <c r="D23" s="7">
        <v>14.239000000000001</v>
      </c>
      <c r="E23" s="7">
        <v>2447</v>
      </c>
      <c r="F23" s="6" t="s">
        <v>22</v>
      </c>
      <c r="G23" s="11">
        <f>120 * 180</f>
        <v>21600</v>
      </c>
      <c r="H23" s="7">
        <v>24</v>
      </c>
      <c r="I23" s="6" t="s">
        <v>74</v>
      </c>
      <c r="J23" s="7">
        <v>4000</v>
      </c>
      <c r="K23" s="7">
        <v>300</v>
      </c>
      <c r="L23" s="7">
        <v>250</v>
      </c>
      <c r="M23" s="6" t="s">
        <v>11</v>
      </c>
      <c r="O23" s="17"/>
    </row>
    <row r="24" spans="1:15" s="9" customFormat="1" ht="20.100000000000001" customHeight="1" x14ac:dyDescent="0.25">
      <c r="A24" s="12" t="s">
        <v>165</v>
      </c>
      <c r="B24" s="13" t="s">
        <v>75</v>
      </c>
      <c r="C24" s="13" t="s">
        <v>76</v>
      </c>
      <c r="D24" s="14">
        <v>5.585</v>
      </c>
      <c r="E24" s="14">
        <v>2485</v>
      </c>
      <c r="F24" s="13" t="s">
        <v>30</v>
      </c>
      <c r="G24" s="11">
        <f>85 * 200</f>
        <v>17000</v>
      </c>
      <c r="H24" s="14">
        <v>32</v>
      </c>
      <c r="I24" s="13" t="s">
        <v>77</v>
      </c>
      <c r="J24" s="14">
        <v>5400</v>
      </c>
      <c r="K24" s="14">
        <v>300</v>
      </c>
      <c r="L24" s="14">
        <v>120</v>
      </c>
      <c r="M24" s="6" t="s">
        <v>11</v>
      </c>
      <c r="O24" s="17"/>
    </row>
    <row r="25" spans="1:15" s="9" customFormat="1" ht="20.100000000000001" customHeight="1" x14ac:dyDescent="0.25">
      <c r="A25" s="12" t="s">
        <v>166</v>
      </c>
      <c r="B25" s="13" t="s">
        <v>78</v>
      </c>
      <c r="C25" s="13" t="s">
        <v>79</v>
      </c>
      <c r="D25" s="14">
        <v>5.6749999999999998</v>
      </c>
      <c r="E25" s="14">
        <v>3225</v>
      </c>
      <c r="F25" s="13" t="s">
        <v>26</v>
      </c>
      <c r="G25" s="11">
        <f>120 * 375</f>
        <v>45000</v>
      </c>
      <c r="H25" s="14">
        <v>40</v>
      </c>
      <c r="I25" s="13" t="s">
        <v>80</v>
      </c>
      <c r="J25" s="14">
        <v>14000</v>
      </c>
      <c r="K25" s="14">
        <v>800</v>
      </c>
      <c r="L25" s="14">
        <v>210</v>
      </c>
      <c r="M25" s="6" t="s">
        <v>11</v>
      </c>
      <c r="O25" s="17"/>
    </row>
    <row r="26" spans="1:15" s="9" customFormat="1" ht="20.100000000000001" customHeight="1" x14ac:dyDescent="0.25">
      <c r="A26" s="12" t="s">
        <v>167</v>
      </c>
      <c r="B26" s="13" t="s">
        <v>81</v>
      </c>
      <c r="C26" s="13" t="s">
        <v>82</v>
      </c>
      <c r="D26" s="14">
        <v>3.827</v>
      </c>
      <c r="E26" s="14">
        <v>1814</v>
      </c>
      <c r="F26" s="13" t="s">
        <v>30</v>
      </c>
      <c r="G26" s="11">
        <f>85 * 400</f>
        <v>34000</v>
      </c>
      <c r="H26" s="14">
        <v>32</v>
      </c>
      <c r="I26" s="13" t="s">
        <v>83</v>
      </c>
      <c r="J26" s="14">
        <v>5400</v>
      </c>
      <c r="K26" s="14">
        <v>450</v>
      </c>
      <c r="L26" s="14">
        <v>150</v>
      </c>
      <c r="M26" s="6" t="s">
        <v>11</v>
      </c>
      <c r="O26" s="17"/>
    </row>
    <row r="27" spans="1:15" s="9" customFormat="1" ht="20.100000000000001" customHeight="1" x14ac:dyDescent="0.25">
      <c r="A27" s="12" t="s">
        <v>168</v>
      </c>
      <c r="B27" s="13" t="s">
        <v>84</v>
      </c>
      <c r="C27" s="13" t="s">
        <v>85</v>
      </c>
      <c r="D27" s="14">
        <v>18.379200000000001</v>
      </c>
      <c r="E27" s="14">
        <v>1659</v>
      </c>
      <c r="F27" s="13" t="s">
        <v>30</v>
      </c>
      <c r="G27" s="11">
        <f>85 * 240</f>
        <v>20400</v>
      </c>
      <c r="H27" s="14">
        <v>16</v>
      </c>
      <c r="I27" s="13" t="s">
        <v>86</v>
      </c>
      <c r="J27" s="14">
        <v>3000</v>
      </c>
      <c r="K27" s="14">
        <v>300</v>
      </c>
      <c r="L27" s="14">
        <v>210</v>
      </c>
      <c r="M27" s="6" t="s">
        <v>11</v>
      </c>
      <c r="O27" s="17"/>
    </row>
    <row r="28" spans="1:15" s="9" customFormat="1" ht="20.100000000000001" customHeight="1" x14ac:dyDescent="0.25">
      <c r="A28" s="5" t="s">
        <v>169</v>
      </c>
      <c r="B28" s="6" t="s">
        <v>87</v>
      </c>
      <c r="C28" s="6" t="s">
        <v>88</v>
      </c>
      <c r="D28" s="7">
        <v>2.2023000000000001</v>
      </c>
      <c r="E28" s="7">
        <v>807</v>
      </c>
      <c r="F28" s="6" t="s">
        <v>89</v>
      </c>
      <c r="G28" s="11">
        <f>60 * 60</f>
        <v>3600</v>
      </c>
      <c r="H28" s="7">
        <v>8</v>
      </c>
      <c r="I28" s="6" t="s">
        <v>90</v>
      </c>
      <c r="J28" s="7">
        <v>530</v>
      </c>
      <c r="K28" s="7">
        <v>80</v>
      </c>
      <c r="L28" s="7">
        <v>12</v>
      </c>
      <c r="M28" s="6" t="s">
        <v>11</v>
      </c>
      <c r="O28" s="17"/>
    </row>
    <row r="29" spans="1:15" s="9" customFormat="1" ht="20.100000000000001" customHeight="1" x14ac:dyDescent="0.25">
      <c r="A29" s="5" t="s">
        <v>170</v>
      </c>
      <c r="B29" s="6" t="s">
        <v>91</v>
      </c>
      <c r="C29" s="6" t="s">
        <v>92</v>
      </c>
      <c r="D29" s="7">
        <v>5.4919000000000002</v>
      </c>
      <c r="E29" s="7">
        <v>1137</v>
      </c>
      <c r="F29" s="6" t="s">
        <v>60</v>
      </c>
      <c r="G29" s="11">
        <f>112.5 * 210</f>
        <v>23625</v>
      </c>
      <c r="H29" s="7">
        <v>32</v>
      </c>
      <c r="I29" s="6" t="s">
        <v>93</v>
      </c>
      <c r="J29" s="7">
        <v>4500</v>
      </c>
      <c r="K29" s="7">
        <v>300</v>
      </c>
      <c r="L29" s="7">
        <v>350</v>
      </c>
      <c r="M29" s="6" t="s">
        <v>11</v>
      </c>
      <c r="O29" s="17"/>
    </row>
    <row r="30" spans="1:15" s="9" customFormat="1" ht="20.100000000000001" customHeight="1" x14ac:dyDescent="0.25">
      <c r="A30" s="24" t="s">
        <v>171</v>
      </c>
      <c r="B30" s="25" t="s">
        <v>94</v>
      </c>
      <c r="C30" s="25" t="s">
        <v>95</v>
      </c>
      <c r="D30" s="26">
        <v>21.410900000000002</v>
      </c>
      <c r="E30" s="26">
        <v>2620</v>
      </c>
      <c r="F30" s="25" t="s">
        <v>26</v>
      </c>
      <c r="G30" s="27">
        <f>135 * 543</f>
        <v>73305</v>
      </c>
      <c r="H30" s="26">
        <v>32</v>
      </c>
      <c r="I30" s="25" t="s">
        <v>96</v>
      </c>
      <c r="J30" s="7">
        <v>16000</v>
      </c>
      <c r="K30" s="7">
        <v>1000</v>
      </c>
      <c r="L30" s="26">
        <v>420</v>
      </c>
      <c r="M30" s="25" t="s">
        <v>11</v>
      </c>
      <c r="O30" s="23"/>
    </row>
    <row r="31" spans="1:15" s="9" customFormat="1" ht="20.100000000000001" customHeight="1" x14ac:dyDescent="0.25">
      <c r="A31" s="24"/>
      <c r="B31" s="25"/>
      <c r="C31" s="25"/>
      <c r="D31" s="26"/>
      <c r="E31" s="26"/>
      <c r="F31" s="25"/>
      <c r="G31" s="28"/>
      <c r="H31" s="26"/>
      <c r="I31" s="25"/>
      <c r="J31" s="7">
        <v>10200</v>
      </c>
      <c r="K31" s="7">
        <v>500</v>
      </c>
      <c r="L31" s="26"/>
      <c r="M31" s="25"/>
      <c r="O31" s="23"/>
    </row>
    <row r="32" spans="1:15" s="9" customFormat="1" ht="20.100000000000001" customHeight="1" x14ac:dyDescent="0.25">
      <c r="A32" s="5" t="s">
        <v>172</v>
      </c>
      <c r="B32" s="6" t="s">
        <v>97</v>
      </c>
      <c r="C32" s="6" t="s">
        <v>98</v>
      </c>
      <c r="D32" s="7">
        <v>507.012</v>
      </c>
      <c r="E32" s="7">
        <v>77.2</v>
      </c>
      <c r="F32" s="6" t="s">
        <v>99</v>
      </c>
      <c r="G32" s="11">
        <f>30 * 60</f>
        <v>1800</v>
      </c>
      <c r="H32" s="7">
        <v>10</v>
      </c>
      <c r="I32" s="6" t="s">
        <v>100</v>
      </c>
      <c r="J32" s="7">
        <v>500</v>
      </c>
      <c r="K32" s="7">
        <v>48</v>
      </c>
      <c r="L32" s="7"/>
      <c r="M32" s="6" t="s">
        <v>11</v>
      </c>
      <c r="O32" s="17"/>
    </row>
    <row r="33" spans="1:15" s="9" customFormat="1" ht="20.100000000000001" customHeight="1" x14ac:dyDescent="0.25">
      <c r="A33" s="5" t="s">
        <v>173</v>
      </c>
      <c r="B33" s="6" t="s">
        <v>101</v>
      </c>
      <c r="C33" s="6" t="s">
        <v>102</v>
      </c>
      <c r="D33" s="7">
        <v>332.31700000000001</v>
      </c>
      <c r="E33" s="7">
        <v>195</v>
      </c>
      <c r="F33" s="6" t="s">
        <v>103</v>
      </c>
      <c r="G33" s="11">
        <f>30 * 60</f>
        <v>1800</v>
      </c>
      <c r="H33" s="7">
        <v>10</v>
      </c>
      <c r="I33" s="6" t="s">
        <v>100</v>
      </c>
      <c r="J33" s="7"/>
      <c r="K33" s="7"/>
      <c r="L33" s="7"/>
      <c r="M33" s="6" t="s">
        <v>11</v>
      </c>
      <c r="O33" s="17"/>
    </row>
    <row r="34" spans="1:15" s="9" customFormat="1" ht="20.100000000000001" customHeight="1" x14ac:dyDescent="0.25">
      <c r="A34" s="24" t="s">
        <v>174</v>
      </c>
      <c r="B34" s="25" t="s">
        <v>104</v>
      </c>
      <c r="C34" s="25" t="s">
        <v>105</v>
      </c>
      <c r="D34" s="26">
        <v>2.65</v>
      </c>
      <c r="E34" s="26">
        <v>3881</v>
      </c>
      <c r="F34" s="25" t="s">
        <v>106</v>
      </c>
      <c r="G34" s="28">
        <v>860000</v>
      </c>
      <c r="H34" s="26">
        <v>50</v>
      </c>
      <c r="I34" s="25" t="s">
        <v>107</v>
      </c>
      <c r="J34" s="7" t="s">
        <v>108</v>
      </c>
      <c r="K34" s="7" t="s">
        <v>109</v>
      </c>
      <c r="L34" s="26">
        <v>4627</v>
      </c>
      <c r="M34" s="25" t="s">
        <v>110</v>
      </c>
      <c r="O34" s="10"/>
    </row>
    <row r="35" spans="1:15" s="9" customFormat="1" ht="20.100000000000001" customHeight="1" x14ac:dyDescent="0.25">
      <c r="A35" s="24"/>
      <c r="B35" s="25"/>
      <c r="C35" s="25"/>
      <c r="D35" s="26"/>
      <c r="E35" s="26"/>
      <c r="F35" s="25"/>
      <c r="G35" s="28"/>
      <c r="H35" s="26"/>
      <c r="I35" s="25"/>
      <c r="J35" s="7" t="s">
        <v>180</v>
      </c>
      <c r="K35" s="26" t="s">
        <v>111</v>
      </c>
      <c r="L35" s="26"/>
      <c r="M35" s="25"/>
      <c r="O35" s="10"/>
    </row>
    <row r="36" spans="1:15" s="9" customFormat="1" ht="20.100000000000001" customHeight="1" x14ac:dyDescent="0.25">
      <c r="A36" s="24"/>
      <c r="B36" s="25"/>
      <c r="C36" s="25"/>
      <c r="D36" s="26"/>
      <c r="E36" s="26"/>
      <c r="F36" s="25"/>
      <c r="G36" s="28"/>
      <c r="H36" s="26"/>
      <c r="I36" s="25"/>
      <c r="J36" s="7" t="s">
        <v>112</v>
      </c>
      <c r="K36" s="26"/>
      <c r="L36" s="26"/>
      <c r="M36" s="25"/>
      <c r="O36" s="10"/>
    </row>
    <row r="37" spans="1:15" s="9" customFormat="1" ht="20.100000000000001" customHeight="1" x14ac:dyDescent="0.25">
      <c r="A37" s="24" t="s">
        <v>175</v>
      </c>
      <c r="B37" s="25" t="s">
        <v>113</v>
      </c>
      <c r="C37" s="25" t="s">
        <v>114</v>
      </c>
      <c r="D37" s="26">
        <v>1.4</v>
      </c>
      <c r="E37" s="26">
        <v>19251</v>
      </c>
      <c r="F37" s="6" t="s">
        <v>106</v>
      </c>
      <c r="G37" s="28">
        <v>1053000</v>
      </c>
      <c r="H37" s="26">
        <v>76</v>
      </c>
      <c r="I37" s="25" t="s">
        <v>115</v>
      </c>
      <c r="J37" s="26">
        <v>182000</v>
      </c>
      <c r="K37" s="7" t="s">
        <v>116</v>
      </c>
      <c r="L37" s="26">
        <v>15677</v>
      </c>
      <c r="M37" s="25" t="s">
        <v>110</v>
      </c>
    </row>
    <row r="38" spans="1:15" s="9" customFormat="1" ht="20.100000000000001" customHeight="1" x14ac:dyDescent="0.25">
      <c r="A38" s="24"/>
      <c r="B38" s="25"/>
      <c r="C38" s="25"/>
      <c r="D38" s="26"/>
      <c r="E38" s="26"/>
      <c r="F38" s="6" t="s">
        <v>117</v>
      </c>
      <c r="G38" s="28"/>
      <c r="H38" s="26"/>
      <c r="I38" s="25"/>
      <c r="J38" s="26"/>
      <c r="K38" s="7" t="s">
        <v>118</v>
      </c>
      <c r="L38" s="26"/>
      <c r="M38" s="25"/>
      <c r="O38" s="10"/>
    </row>
    <row r="39" spans="1:15" s="9" customFormat="1" ht="20.100000000000001" customHeight="1" x14ac:dyDescent="0.25">
      <c r="A39" s="24" t="s">
        <v>176</v>
      </c>
      <c r="B39" s="25" t="s">
        <v>119</v>
      </c>
      <c r="C39" s="25" t="s">
        <v>120</v>
      </c>
      <c r="D39" s="26">
        <v>315.74</v>
      </c>
      <c r="E39" s="26">
        <v>1095</v>
      </c>
      <c r="F39" s="25" t="s">
        <v>121</v>
      </c>
      <c r="G39" s="28">
        <v>105500</v>
      </c>
      <c r="H39" s="26">
        <v>24</v>
      </c>
      <c r="I39" s="26" t="s">
        <v>107</v>
      </c>
      <c r="J39" s="7" t="s">
        <v>122</v>
      </c>
      <c r="K39" s="7" t="s">
        <v>123</v>
      </c>
      <c r="L39" s="26">
        <v>447</v>
      </c>
      <c r="M39" s="26" t="s">
        <v>110</v>
      </c>
    </row>
    <row r="40" spans="1:15" s="9" customFormat="1" ht="20.100000000000001" customHeight="1" x14ac:dyDescent="0.25">
      <c r="A40" s="24"/>
      <c r="B40" s="25"/>
      <c r="C40" s="25"/>
      <c r="D40" s="26"/>
      <c r="E40" s="26"/>
      <c r="F40" s="25"/>
      <c r="G40" s="28"/>
      <c r="H40" s="26"/>
      <c r="I40" s="25"/>
      <c r="J40" s="7" t="s">
        <v>124</v>
      </c>
      <c r="K40" s="7" t="s">
        <v>125</v>
      </c>
      <c r="L40" s="26"/>
      <c r="M40" s="25"/>
    </row>
    <row r="41" spans="1:15" s="9" customFormat="1" ht="20.100000000000001" customHeight="1" x14ac:dyDescent="0.25">
      <c r="A41" s="24" t="s">
        <v>177</v>
      </c>
      <c r="B41" s="25" t="s">
        <v>126</v>
      </c>
      <c r="C41" s="25" t="s">
        <v>127</v>
      </c>
      <c r="D41" s="26">
        <v>27.5</v>
      </c>
      <c r="E41" s="26">
        <v>56461</v>
      </c>
      <c r="F41" s="25" t="s">
        <v>47</v>
      </c>
      <c r="G41" s="28">
        <v>56461</v>
      </c>
      <c r="H41" s="26">
        <v>20</v>
      </c>
      <c r="I41" s="26" t="s">
        <v>107</v>
      </c>
      <c r="J41" s="26">
        <v>14656</v>
      </c>
      <c r="K41" s="7" t="s">
        <v>128</v>
      </c>
      <c r="L41" s="26">
        <v>528</v>
      </c>
      <c r="M41" s="26" t="s">
        <v>110</v>
      </c>
      <c r="O41" s="10"/>
    </row>
    <row r="42" spans="1:15" s="9" customFormat="1" ht="20.100000000000001" customHeight="1" x14ac:dyDescent="0.25">
      <c r="A42" s="24"/>
      <c r="B42" s="25"/>
      <c r="C42" s="25"/>
      <c r="D42" s="26"/>
      <c r="E42" s="26"/>
      <c r="F42" s="25"/>
      <c r="G42" s="28"/>
      <c r="H42" s="26"/>
      <c r="I42" s="25"/>
      <c r="J42" s="26"/>
      <c r="K42" s="7" t="s">
        <v>129</v>
      </c>
      <c r="L42" s="26"/>
      <c r="M42" s="25"/>
      <c r="O42" s="10"/>
    </row>
    <row r="43" spans="1:15" s="9" customFormat="1" ht="39.950000000000003" customHeight="1" x14ac:dyDescent="0.25">
      <c r="A43" s="5" t="s">
        <v>178</v>
      </c>
      <c r="B43" s="6" t="s">
        <v>130</v>
      </c>
      <c r="C43" s="6" t="s">
        <v>131</v>
      </c>
      <c r="D43" s="7">
        <v>390.23</v>
      </c>
      <c r="E43" s="7">
        <v>3627</v>
      </c>
      <c r="F43" s="6" t="s">
        <v>26</v>
      </c>
      <c r="G43" s="8">
        <v>28800</v>
      </c>
      <c r="H43" s="7">
        <v>14</v>
      </c>
      <c r="I43" s="6" t="s">
        <v>107</v>
      </c>
      <c r="J43" s="7">
        <v>15160</v>
      </c>
      <c r="K43" s="7">
        <v>1240</v>
      </c>
      <c r="L43" s="7">
        <v>200</v>
      </c>
      <c r="M43" s="6" t="s">
        <v>110</v>
      </c>
      <c r="O43" s="10"/>
    </row>
    <row r="44" spans="1:15" s="9" customFormat="1" ht="20.100000000000001" customHeight="1" x14ac:dyDescent="0.25">
      <c r="A44" s="24" t="s">
        <v>179</v>
      </c>
      <c r="B44" s="25">
        <v>16596</v>
      </c>
      <c r="C44" s="25" t="s">
        <v>132</v>
      </c>
      <c r="D44" s="26">
        <v>25</v>
      </c>
      <c r="E44" s="26">
        <v>1447</v>
      </c>
      <c r="F44" s="25" t="s">
        <v>26</v>
      </c>
      <c r="G44" s="28">
        <v>94800</v>
      </c>
      <c r="H44" s="26">
        <v>20</v>
      </c>
      <c r="I44" s="25" t="s">
        <v>107</v>
      </c>
      <c r="J44" s="26">
        <v>23369</v>
      </c>
      <c r="K44" s="7" t="s">
        <v>133</v>
      </c>
      <c r="L44" s="26">
        <v>520</v>
      </c>
      <c r="M44" s="26" t="s">
        <v>110</v>
      </c>
      <c r="O44" s="10"/>
    </row>
    <row r="45" spans="1:15" s="9" customFormat="1" ht="20.100000000000001" customHeight="1" x14ac:dyDescent="0.25">
      <c r="A45" s="24"/>
      <c r="B45" s="25"/>
      <c r="C45" s="25"/>
      <c r="D45" s="26"/>
      <c r="E45" s="26"/>
      <c r="F45" s="25"/>
      <c r="G45" s="28"/>
      <c r="H45" s="26"/>
      <c r="I45" s="25"/>
      <c r="J45" s="26"/>
      <c r="K45" s="7" t="s">
        <v>134</v>
      </c>
      <c r="L45" s="26"/>
      <c r="M45" s="25"/>
      <c r="O45" s="10"/>
    </row>
    <row r="46" spans="1:15" ht="9.9499999999999993" customHeight="1" x14ac:dyDescent="0.25"/>
    <row r="47" spans="1:15" ht="20.100000000000001" customHeight="1" x14ac:dyDescent="0.25">
      <c r="A47" s="2" t="s">
        <v>146</v>
      </c>
    </row>
  </sheetData>
  <mergeCells count="75">
    <mergeCell ref="M41:M42"/>
    <mergeCell ref="A41:A42"/>
    <mergeCell ref="M44:M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L44:L45"/>
    <mergeCell ref="B41:B42"/>
    <mergeCell ref="C41:C42"/>
    <mergeCell ref="D41:D42"/>
    <mergeCell ref="E41:E42"/>
    <mergeCell ref="F41:F42"/>
    <mergeCell ref="H39:H40"/>
    <mergeCell ref="I39:I40"/>
    <mergeCell ref="L39:L40"/>
    <mergeCell ref="G41:G42"/>
    <mergeCell ref="H41:H42"/>
    <mergeCell ref="I41:I42"/>
    <mergeCell ref="J41:J42"/>
    <mergeCell ref="L41:L42"/>
    <mergeCell ref="H37:H38"/>
    <mergeCell ref="I37:I38"/>
    <mergeCell ref="J37:J38"/>
    <mergeCell ref="L37:L38"/>
    <mergeCell ref="M37:M38"/>
    <mergeCell ref="M34:M36"/>
    <mergeCell ref="K35:K36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M39:M40"/>
    <mergeCell ref="F34:F36"/>
    <mergeCell ref="G34:G36"/>
    <mergeCell ref="H34:H36"/>
    <mergeCell ref="I34:I36"/>
    <mergeCell ref="L34:L36"/>
    <mergeCell ref="A34:A36"/>
    <mergeCell ref="B34:B36"/>
    <mergeCell ref="C34:C36"/>
    <mergeCell ref="D34:D36"/>
    <mergeCell ref="E34:E36"/>
    <mergeCell ref="M3:M4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3:A4"/>
    <mergeCell ref="B3:E3"/>
    <mergeCell ref="H3:I3"/>
    <mergeCell ref="J3:K3"/>
    <mergeCell ref="L30:L31"/>
    <mergeCell ref="M30:M31"/>
    <mergeCell ref="O30:O31"/>
  </mergeCells>
  <printOptions horizontalCentered="1"/>
  <pageMargins left="0.511811023622047" right="0.511811023622047" top="0.98425196850393704" bottom="0.511811023622047" header="0.511811023622047" footer="0.23622047244094499"/>
  <pageSetup paperSize="9" scale="83" fitToHeight="5" orientation="landscape" cellComments="asDisplayed" r:id="rId1"/>
  <headerFooter>
    <oddHeader>&amp;L&amp;"TH SarabunPSK,Bold"&amp;14Transport Statistics 2018</oddHeader>
    <oddFooter>&amp;L&amp;"TH SarabunPSK,Bold"&amp;14Ministry of Transport&amp;C&amp;"TH SarabunPSK,Bold"&amp;14August 2020&amp;R&amp;"TH SarabunPSK,Bold"&amp;14&amp;P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TAB-611</vt:lpstr>
      <vt:lpstr>'TAB-611'!Print_Area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Wasineepan Ketsak</dc:creator>
  <cp:lastModifiedBy>ศิริประภา ศิริบุญธรรม</cp:lastModifiedBy>
  <cp:lastPrinted>2020-08-27T07:07:59Z</cp:lastPrinted>
  <dcterms:created xsi:type="dcterms:W3CDTF">2020-03-06T08:52:50Z</dcterms:created>
  <dcterms:modified xsi:type="dcterms:W3CDTF">2020-09-16T03:03:31Z</dcterms:modified>
</cp:coreProperties>
</file>