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MOT Datacatalog\ท่าอากาศยานในประเทศ\2566\"/>
    </mc:Choice>
  </mc:AlternateContent>
  <xr:revisionPtr revIDLastSave="0" documentId="13_ncr:1_{A4114519-BF0E-42A8-A326-C3050C7B7095}" xr6:coauthVersionLast="36" xr6:coauthVersionMax="43" xr10:uidLastSave="{00000000-0000-0000-0000-000000000000}"/>
  <bookViews>
    <workbookView xWindow="0" yWindow="0" windowWidth="28800" windowHeight="12135" xr2:uid="{B6154715-5B86-4E9E-ABAC-E0C52675E7BA}"/>
  </bookViews>
  <sheets>
    <sheet name="Airpor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วศินีพรรณ เกตุศักดิ์</author>
  </authors>
  <commentList>
    <comment ref="D1" authorId="0" shapeId="0" xr:uid="{91523CBA-C891-4F8E-8CCF-A8942C1C789E}">
      <text>
        <r>
          <rPr>
            <b/>
            <sz val="9"/>
            <color indexed="81"/>
            <rFont val="Tahoma"/>
            <family val="2"/>
          </rPr>
          <t>วศินีพรรณ เกตุศักดิ์:</t>
        </r>
        <r>
          <rPr>
            <sz val="9"/>
            <color indexed="81"/>
            <rFont val="Tahoma"/>
            <family val="2"/>
          </rPr>
          <t xml:space="preserve">
Elev (Elevation) หมายถึงค่าระดับ ณ จุดต่าง ๆ</t>
        </r>
      </text>
    </comment>
  </commentList>
</comments>
</file>

<file path=xl/sharedStrings.xml><?xml version="1.0" encoding="utf-8"?>
<sst xmlns="http://schemas.openxmlformats.org/spreadsheetml/2006/main" count="164" uniqueCount="143">
  <si>
    <t>Airport</t>
  </si>
  <si>
    <t>Lat</t>
  </si>
  <si>
    <t>Long</t>
  </si>
  <si>
    <t>Elev (M.)</t>
  </si>
  <si>
    <t>Area (Rai)</t>
  </si>
  <si>
    <t>Number of aircraft per day</t>
  </si>
  <si>
    <t>Person/hour (Departure + Arrival)</t>
  </si>
  <si>
    <t>Number of car</t>
  </si>
  <si>
    <t xml:space="preserve">Maehongson </t>
  </si>
  <si>
    <t>19 18 06.17503</t>
  </si>
  <si>
    <t>97 58 30.19778</t>
  </si>
  <si>
    <t>30 x 2,000</t>
  </si>
  <si>
    <t>B737 - 2, ATR - 2, H - 3</t>
  </si>
  <si>
    <t xml:space="preserve">Lampang </t>
  </si>
  <si>
    <t>18 16 19.62007</t>
  </si>
  <si>
    <t>99 30 14.62486</t>
  </si>
  <si>
    <t>30 x 1,975</t>
  </si>
  <si>
    <t>B737 - 4, ATR - 1, H - 2</t>
  </si>
  <si>
    <t xml:space="preserve">Phrae </t>
  </si>
  <si>
    <t>18 07 54.17004</t>
  </si>
  <si>
    <t>100 09 52.62394</t>
  </si>
  <si>
    <t>30 x 1,500</t>
  </si>
  <si>
    <t>ATR72 - 2, H - 2</t>
  </si>
  <si>
    <t xml:space="preserve">Nannakhon </t>
  </si>
  <si>
    <t>18 48 28.48955</t>
  </si>
  <si>
    <t>100 47 00.31118</t>
  </si>
  <si>
    <t>45 x 2,000</t>
  </si>
  <si>
    <t>B737 - 4</t>
  </si>
  <si>
    <t xml:space="preserve">Phitsanulok </t>
  </si>
  <si>
    <t>16 46 58.56111</t>
  </si>
  <si>
    <t>100 16 44.84842</t>
  </si>
  <si>
    <t>45 x 3,000</t>
  </si>
  <si>
    <t>B737 - 2, Aerobridge 1 (Airbus 1)</t>
  </si>
  <si>
    <t xml:space="preserve">Phetchaboon </t>
  </si>
  <si>
    <t>16 40 33.70691</t>
  </si>
  <si>
    <t>101 11 42.38674</t>
  </si>
  <si>
    <t>45 x 2,100</t>
  </si>
  <si>
    <t>B737 - 2, ATR72 - 2, H - 2</t>
  </si>
  <si>
    <t xml:space="preserve">Tak </t>
  </si>
  <si>
    <t>16 53 45.55339</t>
  </si>
  <si>
    <t>99 15 13.42428</t>
  </si>
  <si>
    <t>ATR - 6</t>
  </si>
  <si>
    <t xml:space="preserve">Maesot </t>
  </si>
  <si>
    <t>16 41 59.39692</t>
  </si>
  <si>
    <t>98 32 36.54166</t>
  </si>
  <si>
    <t>ATR72 - 3</t>
  </si>
  <si>
    <t>Ubonratchathani</t>
  </si>
  <si>
    <t>15 15 04.59401</t>
  </si>
  <si>
    <t>104 52 12.82123</t>
  </si>
  <si>
    <t>B737 - 4, Aerobridge 2, B747 - 1</t>
  </si>
  <si>
    <t xml:space="preserve">Udornthani </t>
  </si>
  <si>
    <t>17 23 11.17038</t>
  </si>
  <si>
    <t>102 47 17.69278</t>
  </si>
  <si>
    <t xml:space="preserve">A300 - 3, B373 - 5, B747 - 2, Aerobridge 2 </t>
  </si>
  <si>
    <t xml:space="preserve">Khonkhaen </t>
  </si>
  <si>
    <t>16 27 52.38766</t>
  </si>
  <si>
    <t>102 46 56.18979</t>
  </si>
  <si>
    <t>45 x 3,050</t>
  </si>
  <si>
    <t xml:space="preserve">A300 - 3 / B747 - 2, Aerobridge 2 </t>
  </si>
  <si>
    <t xml:space="preserve">Sakonakhon </t>
  </si>
  <si>
    <t>17 11 42.50580</t>
  </si>
  <si>
    <t>104 07 07.05547</t>
  </si>
  <si>
    <t>45 x 2,600</t>
  </si>
  <si>
    <t>B373 - 2</t>
  </si>
  <si>
    <t xml:space="preserve">Loei </t>
  </si>
  <si>
    <t>17 26 20.87567</t>
  </si>
  <si>
    <t>101 43 19.43203</t>
  </si>
  <si>
    <t xml:space="preserve">Nakhonratchasima </t>
  </si>
  <si>
    <t>14 56 58.18798</t>
  </si>
  <si>
    <t>102 18 45.85788</t>
  </si>
  <si>
    <t>B373 - 4</t>
  </si>
  <si>
    <t xml:space="preserve">Nakhonphanom </t>
  </si>
  <si>
    <t>17 23 07.22133</t>
  </si>
  <si>
    <t>104 38 30.79611</t>
  </si>
  <si>
    <t>45 x 2,500</t>
  </si>
  <si>
    <t>B373 - 3, H - 2</t>
  </si>
  <si>
    <t xml:space="preserve">Buriram </t>
  </si>
  <si>
    <t>15 13 36.35564</t>
  </si>
  <si>
    <t>103 15 04.40755</t>
  </si>
  <si>
    <t>B373 - 6</t>
  </si>
  <si>
    <t xml:space="preserve">Roi Et </t>
  </si>
  <si>
    <t>16 07 00.33696</t>
  </si>
  <si>
    <t>103 46 25.67421</t>
  </si>
  <si>
    <t>B373 - 2, ATR72 - 2, H - 4</t>
  </si>
  <si>
    <t xml:space="preserve">Huahin </t>
  </si>
  <si>
    <t>12 37 49.14750</t>
  </si>
  <si>
    <t>99 57 12.39930</t>
  </si>
  <si>
    <t>-</t>
  </si>
  <si>
    <t>35 x 2,100</t>
  </si>
  <si>
    <t xml:space="preserve">Ranong </t>
  </si>
  <si>
    <t>09 46 39.44283</t>
  </si>
  <si>
    <t>98 35 07.74324</t>
  </si>
  <si>
    <t>B373 - 3</t>
  </si>
  <si>
    <t xml:space="preserve">Chumporn </t>
  </si>
  <si>
    <t>10 42 40.33180</t>
  </si>
  <si>
    <t>99 21 42.16040</t>
  </si>
  <si>
    <t>B373 - 2, ATR72 - 2, H - 2</t>
  </si>
  <si>
    <t xml:space="preserve">Suratthani </t>
  </si>
  <si>
    <t>09 08 10.09379</t>
  </si>
  <si>
    <t>99 08 20.54531</t>
  </si>
  <si>
    <t>A 300 - 4, B737 - 1 Aerobridge 1 , H - 4</t>
  </si>
  <si>
    <t xml:space="preserve">Nakhonsrithammarat </t>
  </si>
  <si>
    <t>08 32 22.62010</t>
  </si>
  <si>
    <t>99 56 41.01029</t>
  </si>
  <si>
    <t>B737 - 9</t>
  </si>
  <si>
    <t xml:space="preserve">Trang </t>
  </si>
  <si>
    <t>07 30 31.02122</t>
  </si>
  <si>
    <t>99 36 56.78869</t>
  </si>
  <si>
    <t>45 x 2,320</t>
  </si>
  <si>
    <t xml:space="preserve">Pattani </t>
  </si>
  <si>
    <t>06 47 08.5450</t>
  </si>
  <si>
    <t>101 09 13.0850</t>
  </si>
  <si>
    <t>40 x 1,400</t>
  </si>
  <si>
    <t>ATR72 - 1</t>
  </si>
  <si>
    <t xml:space="preserve">Narathiwas </t>
  </si>
  <si>
    <t>06 31 23.66015</t>
  </si>
  <si>
    <t>101 44 41.42645</t>
  </si>
  <si>
    <t>A300 - 1, B737 - 2, ATR - 1, H - 2</t>
  </si>
  <si>
    <t xml:space="preserve">Krabi </t>
  </si>
  <si>
    <t xml:space="preserve">08 06 00.58546 </t>
  </si>
  <si>
    <t>98 59 07.12569</t>
  </si>
  <si>
    <t xml:space="preserve">B747 - 4, B737 - 6, Aerobridge 2 </t>
  </si>
  <si>
    <t xml:space="preserve">Pai </t>
  </si>
  <si>
    <t xml:space="preserve">19 22 23 </t>
  </si>
  <si>
    <t>98 25 59</t>
  </si>
  <si>
    <t>23 x 900</t>
  </si>
  <si>
    <t>Small planes - 2</t>
  </si>
  <si>
    <t xml:space="preserve">Mae Sariang </t>
  </si>
  <si>
    <t>18 10 55.38</t>
  </si>
  <si>
    <t>97 55 40.40</t>
  </si>
  <si>
    <t>18 x 750</t>
  </si>
  <si>
    <t>Source : Department of Airports</t>
  </si>
  <si>
    <t>Runway (M.)</t>
  </si>
  <si>
    <t>Apron (Sqm.)</t>
  </si>
  <si>
    <t>Aircraft size and Dock</t>
  </si>
  <si>
    <t>Passenger Terminal(Sqm.)</t>
  </si>
  <si>
    <t>17 41 59.39692</t>
  </si>
  <si>
    <t>99 32 36.54166</t>
  </si>
  <si>
    <t>31 x 1,500</t>
  </si>
  <si>
    <t>ATR72 - 4</t>
  </si>
  <si>
    <t>18 11 42.50580</t>
  </si>
  <si>
    <t>105 07 07.05547</t>
  </si>
  <si>
    <t>46 x 2,600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</si>
</sst>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rgb="FF00506E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506E"/>
        <bgColor indexed="64"/>
      </patternFill>
    </fill>
    <fill>
      <patternFill patternType="solid">
        <fgColor rgb="FFDD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quotePrefix="1" applyFont="1" applyAlignment="1">
      <alignment vertical="top"/>
    </xf>
    <xf numFmtId="0" fontId="2" fillId="0" borderId="0" xfId="0" quotePrefix="1" applyFont="1" applyBorder="1" applyAlignment="1">
      <alignment vertical="top"/>
    </xf>
    <xf numFmtId="0" fontId="3" fillId="2" borderId="1" xfId="0" quotePrefix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1" quotePrefix="1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1" quotePrefix="1" applyNumberFormat="1" applyFont="1" applyBorder="1" applyAlignment="1">
      <alignment vertical="center" wrapText="1"/>
    </xf>
    <xf numFmtId="0" fontId="6" fillId="0" borderId="0" xfId="0" quotePrefix="1" applyFont="1" applyFill="1" applyAlignment="1">
      <alignment vertical="top"/>
    </xf>
    <xf numFmtId="0" fontId="5" fillId="0" borderId="2" xfId="0" applyFont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CFD0-DE1D-4679-9FDC-9AB3B376ED73}">
  <dimension ref="A1:R33"/>
  <sheetViews>
    <sheetView tabSelected="1" topLeftCell="A7" workbookViewId="0">
      <selection activeCell="O30" sqref="O30"/>
    </sheetView>
  </sheetViews>
  <sheetFormatPr defaultColWidth="8.75" defaultRowHeight="21.75" x14ac:dyDescent="0.2"/>
  <cols>
    <col min="1" max="1" width="19.375" style="1" customWidth="1"/>
    <col min="2" max="3" width="14.375" style="1" customWidth="1"/>
    <col min="4" max="4" width="7.875" style="1" customWidth="1"/>
    <col min="5" max="5" width="8.875" style="1" customWidth="1"/>
    <col min="6" max="6" width="10.25" style="1" customWidth="1"/>
    <col min="7" max="7" width="10.375" style="1" customWidth="1"/>
    <col min="8" max="8" width="12.125" style="1" customWidth="1"/>
    <col min="9" max="9" width="36.25" style="1" customWidth="1"/>
    <col min="10" max="10" width="14.375" style="1" customWidth="1"/>
    <col min="11" max="11" width="12.625" style="1" customWidth="1"/>
    <col min="12" max="12" width="9.75" style="1" customWidth="1"/>
    <col min="13" max="13" width="10.75" style="1" hidden="1" customWidth="1"/>
    <col min="14" max="17" width="8.75" style="1"/>
    <col min="18" max="18" width="8.75" style="2"/>
    <col min="19" max="19" width="20" style="1" customWidth="1"/>
    <col min="20" max="20" width="8.75" style="1"/>
    <col min="21" max="21" width="14.625" style="1" customWidth="1"/>
    <col min="22" max="22" width="14" style="1" customWidth="1"/>
    <col min="23" max="16384" width="8.75" style="1"/>
  </cols>
  <sheetData>
    <row r="1" spans="1:18" ht="65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132</v>
      </c>
      <c r="G1" s="4" t="s">
        <v>133</v>
      </c>
      <c r="H1" s="4" t="s">
        <v>5</v>
      </c>
      <c r="I1" s="4" t="s">
        <v>134</v>
      </c>
      <c r="J1" s="4" t="s">
        <v>135</v>
      </c>
      <c r="K1" s="4" t="s">
        <v>6</v>
      </c>
      <c r="L1" s="4" t="s">
        <v>7</v>
      </c>
      <c r="M1" s="3"/>
      <c r="R1" s="5"/>
    </row>
    <row r="2" spans="1:18" s="10" customFormat="1" ht="25.5" customHeight="1" x14ac:dyDescent="0.2">
      <c r="A2" s="6" t="s">
        <v>8</v>
      </c>
      <c r="B2" s="7" t="s">
        <v>9</v>
      </c>
      <c r="C2" s="7" t="s">
        <v>10</v>
      </c>
      <c r="D2" s="8">
        <v>269.9957</v>
      </c>
      <c r="E2" s="8">
        <v>269</v>
      </c>
      <c r="F2" s="7" t="s">
        <v>11</v>
      </c>
      <c r="G2" s="9">
        <f>68*307.5</f>
        <v>20910</v>
      </c>
      <c r="H2" s="8">
        <v>32</v>
      </c>
      <c r="I2" s="7" t="s">
        <v>12</v>
      </c>
      <c r="J2" s="8">
        <v>8140</v>
      </c>
      <c r="K2" s="8">
        <v>300</v>
      </c>
      <c r="L2" s="8">
        <v>190</v>
      </c>
      <c r="M2" s="7"/>
      <c r="Q2" s="11"/>
      <c r="R2" s="12"/>
    </row>
    <row r="3" spans="1:18" s="10" customFormat="1" ht="25.5" customHeight="1" x14ac:dyDescent="0.2">
      <c r="A3" s="6" t="s">
        <v>13</v>
      </c>
      <c r="B3" s="7" t="s">
        <v>14</v>
      </c>
      <c r="C3" s="7" t="s">
        <v>15</v>
      </c>
      <c r="D3" s="8">
        <v>243.0838</v>
      </c>
      <c r="E3" s="8">
        <v>506</v>
      </c>
      <c r="F3" s="7" t="s">
        <v>16</v>
      </c>
      <c r="G3" s="9">
        <f>100*305</f>
        <v>30500</v>
      </c>
      <c r="H3" s="8">
        <v>48</v>
      </c>
      <c r="I3" s="7" t="s">
        <v>17</v>
      </c>
      <c r="J3" s="8">
        <v>5300</v>
      </c>
      <c r="K3" s="8">
        <v>300</v>
      </c>
      <c r="L3" s="8">
        <v>100</v>
      </c>
      <c r="M3" s="7"/>
      <c r="R3" s="12"/>
    </row>
    <row r="4" spans="1:18" s="10" customFormat="1" ht="25.5" customHeight="1" x14ac:dyDescent="0.2">
      <c r="A4" s="6" t="s">
        <v>18</v>
      </c>
      <c r="B4" s="7" t="s">
        <v>19</v>
      </c>
      <c r="C4" s="7" t="s">
        <v>20</v>
      </c>
      <c r="D4" s="8">
        <v>163.48849999999999</v>
      </c>
      <c r="E4" s="8">
        <v>516</v>
      </c>
      <c r="F4" s="7" t="s">
        <v>21</v>
      </c>
      <c r="G4" s="9">
        <f>60*180</f>
        <v>10800</v>
      </c>
      <c r="H4" s="8">
        <v>16</v>
      </c>
      <c r="I4" s="7" t="s">
        <v>22</v>
      </c>
      <c r="J4" s="8">
        <v>2610</v>
      </c>
      <c r="K4" s="8">
        <v>300</v>
      </c>
      <c r="L4" s="8">
        <v>60</v>
      </c>
      <c r="M4" s="7"/>
      <c r="R4" s="12"/>
    </row>
    <row r="5" spans="1:18" s="10" customFormat="1" ht="25.5" customHeight="1" x14ac:dyDescent="0.2">
      <c r="A5" s="6" t="s">
        <v>23</v>
      </c>
      <c r="B5" s="7" t="s">
        <v>24</v>
      </c>
      <c r="C5" s="7" t="s">
        <v>25</v>
      </c>
      <c r="D5" s="8">
        <v>208.18450000000001</v>
      </c>
      <c r="E5" s="8">
        <v>1070</v>
      </c>
      <c r="F5" s="7" t="s">
        <v>26</v>
      </c>
      <c r="G5" s="9">
        <f>100*235</f>
        <v>23500</v>
      </c>
      <c r="H5" s="8">
        <v>8</v>
      </c>
      <c r="I5" s="7" t="s">
        <v>27</v>
      </c>
      <c r="J5" s="8">
        <v>5750</v>
      </c>
      <c r="K5" s="8">
        <v>300</v>
      </c>
      <c r="L5" s="8">
        <v>170</v>
      </c>
      <c r="M5" s="7"/>
      <c r="R5" s="12"/>
    </row>
    <row r="6" spans="1:18" s="10" customFormat="1" ht="25.5" customHeight="1" x14ac:dyDescent="0.2">
      <c r="A6" s="6" t="s">
        <v>28</v>
      </c>
      <c r="B6" s="7" t="s">
        <v>29</v>
      </c>
      <c r="C6" s="7" t="s">
        <v>30</v>
      </c>
      <c r="D6" s="8">
        <v>44.212899999999998</v>
      </c>
      <c r="E6" s="8">
        <v>1380</v>
      </c>
      <c r="F6" s="7" t="s">
        <v>31</v>
      </c>
      <c r="G6" s="9">
        <f>137.5*300</f>
        <v>41250</v>
      </c>
      <c r="H6" s="8">
        <v>24</v>
      </c>
      <c r="I6" s="7" t="s">
        <v>32</v>
      </c>
      <c r="J6" s="8">
        <v>26050</v>
      </c>
      <c r="K6" s="8">
        <v>1000</v>
      </c>
      <c r="L6" s="8">
        <v>260</v>
      </c>
      <c r="M6" s="7"/>
      <c r="R6" s="12"/>
    </row>
    <row r="7" spans="1:18" s="10" customFormat="1" ht="25.5" customHeight="1" x14ac:dyDescent="0.2">
      <c r="A7" s="6" t="s">
        <v>33</v>
      </c>
      <c r="B7" s="7" t="s">
        <v>34</v>
      </c>
      <c r="C7" s="7" t="s">
        <v>35</v>
      </c>
      <c r="D7" s="8">
        <v>137</v>
      </c>
      <c r="E7" s="8">
        <v>4121</v>
      </c>
      <c r="F7" s="7" t="s">
        <v>36</v>
      </c>
      <c r="G7" s="9">
        <f>85*261.5</f>
        <v>22227.5</v>
      </c>
      <c r="H7" s="8">
        <v>32</v>
      </c>
      <c r="I7" s="7" t="s">
        <v>37</v>
      </c>
      <c r="J7" s="8">
        <v>11000</v>
      </c>
      <c r="K7" s="8">
        <v>450</v>
      </c>
      <c r="L7" s="8">
        <v>165</v>
      </c>
      <c r="M7" s="7"/>
      <c r="R7" s="12"/>
    </row>
    <row r="8" spans="1:18" s="10" customFormat="1" ht="25.5" customHeight="1" x14ac:dyDescent="0.2">
      <c r="A8" s="6" t="s">
        <v>38</v>
      </c>
      <c r="B8" s="7" t="s">
        <v>39</v>
      </c>
      <c r="C8" s="7" t="s">
        <v>40</v>
      </c>
      <c r="D8" s="8">
        <v>144.3912</v>
      </c>
      <c r="E8" s="8">
        <v>1300</v>
      </c>
      <c r="F8" s="7" t="s">
        <v>21</v>
      </c>
      <c r="G8" s="9">
        <f>60*180</f>
        <v>10800</v>
      </c>
      <c r="H8" s="8">
        <v>48</v>
      </c>
      <c r="I8" s="7" t="s">
        <v>41</v>
      </c>
      <c r="J8" s="8">
        <v>320</v>
      </c>
      <c r="K8" s="8">
        <v>24</v>
      </c>
      <c r="L8" s="8">
        <v>140</v>
      </c>
      <c r="M8" s="7"/>
      <c r="R8" s="12"/>
    </row>
    <row r="9" spans="1:18" s="10" customFormat="1" ht="25.5" customHeight="1" x14ac:dyDescent="0.2">
      <c r="A9" s="20" t="s">
        <v>42</v>
      </c>
      <c r="B9" s="13" t="s">
        <v>43</v>
      </c>
      <c r="C9" s="13" t="s">
        <v>44</v>
      </c>
      <c r="D9" s="14">
        <v>209.9091</v>
      </c>
      <c r="E9" s="14">
        <v>770</v>
      </c>
      <c r="F9" s="13" t="s">
        <v>21</v>
      </c>
      <c r="G9" s="9">
        <f>60*180</f>
        <v>10800</v>
      </c>
      <c r="H9" s="14">
        <v>16</v>
      </c>
      <c r="I9" s="13" t="s">
        <v>45</v>
      </c>
      <c r="J9" s="14">
        <v>3850</v>
      </c>
      <c r="K9" s="14">
        <v>600</v>
      </c>
      <c r="L9" s="14">
        <v>120</v>
      </c>
      <c r="M9" s="7"/>
      <c r="R9" s="12"/>
    </row>
    <row r="10" spans="1:18" s="10" customFormat="1" ht="25.5" customHeight="1" x14ac:dyDescent="0.2">
      <c r="A10" s="20" t="s">
        <v>42</v>
      </c>
      <c r="B10" s="13" t="s">
        <v>136</v>
      </c>
      <c r="C10" s="13" t="s">
        <v>137</v>
      </c>
      <c r="D10" s="14">
        <v>209.9091</v>
      </c>
      <c r="E10" s="14">
        <v>770</v>
      </c>
      <c r="F10" s="13" t="s">
        <v>138</v>
      </c>
      <c r="G10" s="9">
        <f>85*180</f>
        <v>15300</v>
      </c>
      <c r="H10" s="14">
        <v>17</v>
      </c>
      <c r="I10" s="13" t="s">
        <v>139</v>
      </c>
      <c r="J10" s="14">
        <v>3850</v>
      </c>
      <c r="K10" s="14">
        <v>600</v>
      </c>
      <c r="L10" s="14">
        <v>120</v>
      </c>
      <c r="M10" s="7"/>
      <c r="R10" s="12"/>
    </row>
    <row r="11" spans="1:18" s="10" customFormat="1" ht="25.5" customHeight="1" x14ac:dyDescent="0.2">
      <c r="A11" s="6" t="s">
        <v>46</v>
      </c>
      <c r="B11" s="7" t="s">
        <v>47</v>
      </c>
      <c r="C11" s="7" t="s">
        <v>48</v>
      </c>
      <c r="D11" s="8">
        <v>119.68989999999999</v>
      </c>
      <c r="E11" s="8">
        <v>3876</v>
      </c>
      <c r="F11" s="7" t="s">
        <v>31</v>
      </c>
      <c r="G11" s="9">
        <f>120*270</f>
        <v>32400</v>
      </c>
      <c r="H11" s="8">
        <v>40</v>
      </c>
      <c r="I11" s="7" t="s">
        <v>49</v>
      </c>
      <c r="J11" s="8">
        <v>18000</v>
      </c>
      <c r="K11" s="8">
        <v>2000</v>
      </c>
      <c r="L11" s="8">
        <v>300</v>
      </c>
      <c r="M11" s="7"/>
      <c r="R11" s="12"/>
    </row>
    <row r="12" spans="1:18" s="10" customFormat="1" ht="25.5" customHeight="1" x14ac:dyDescent="0.2">
      <c r="A12" s="6" t="s">
        <v>50</v>
      </c>
      <c r="B12" s="7" t="s">
        <v>51</v>
      </c>
      <c r="C12" s="7" t="s">
        <v>52</v>
      </c>
      <c r="D12" s="8">
        <v>176.4605</v>
      </c>
      <c r="E12" s="8">
        <v>2000</v>
      </c>
      <c r="F12" s="7" t="s">
        <v>31</v>
      </c>
      <c r="G12" s="9">
        <f>135*600</f>
        <v>81000</v>
      </c>
      <c r="H12" s="8">
        <v>40</v>
      </c>
      <c r="I12" s="7" t="s">
        <v>53</v>
      </c>
      <c r="J12" s="8">
        <v>19200</v>
      </c>
      <c r="K12" s="8">
        <v>2500</v>
      </c>
      <c r="L12" s="8">
        <v>665</v>
      </c>
      <c r="M12" s="7"/>
      <c r="R12" s="12"/>
    </row>
    <row r="13" spans="1:18" s="10" customFormat="1" ht="25.5" customHeight="1" x14ac:dyDescent="0.2">
      <c r="A13" s="6" t="s">
        <v>54</v>
      </c>
      <c r="B13" s="7" t="s">
        <v>55</v>
      </c>
      <c r="C13" s="7" t="s">
        <v>56</v>
      </c>
      <c r="D13" s="8">
        <v>192.03210000000001</v>
      </c>
      <c r="E13" s="8">
        <v>1113</v>
      </c>
      <c r="F13" s="7" t="s">
        <v>57</v>
      </c>
      <c r="G13" s="9">
        <f>143*300</f>
        <v>42900</v>
      </c>
      <c r="H13" s="8">
        <v>32</v>
      </c>
      <c r="I13" s="7" t="s">
        <v>58</v>
      </c>
      <c r="J13" s="8">
        <v>40000</v>
      </c>
      <c r="K13" s="8">
        <v>2000</v>
      </c>
      <c r="L13" s="8">
        <v>160</v>
      </c>
      <c r="M13" s="7"/>
      <c r="R13" s="12"/>
    </row>
    <row r="14" spans="1:18" s="10" customFormat="1" ht="25.5" customHeight="1" x14ac:dyDescent="0.2">
      <c r="A14" s="20" t="s">
        <v>59</v>
      </c>
      <c r="B14" s="13" t="s">
        <v>60</v>
      </c>
      <c r="C14" s="13" t="s">
        <v>61</v>
      </c>
      <c r="D14" s="14">
        <v>160.44669999999999</v>
      </c>
      <c r="E14" s="14">
        <v>1000</v>
      </c>
      <c r="F14" s="13" t="s">
        <v>62</v>
      </c>
      <c r="G14" s="9">
        <f>75*120</f>
        <v>9000</v>
      </c>
      <c r="H14" s="14">
        <v>16</v>
      </c>
      <c r="I14" s="13" t="s">
        <v>63</v>
      </c>
      <c r="J14" s="14">
        <v>5951</v>
      </c>
      <c r="K14" s="14">
        <v>1200</v>
      </c>
      <c r="L14" s="14">
        <v>150</v>
      </c>
      <c r="M14" s="7"/>
      <c r="R14" s="12"/>
    </row>
    <row r="15" spans="1:18" s="10" customFormat="1" ht="25.5" customHeight="1" x14ac:dyDescent="0.2">
      <c r="A15" s="20" t="s">
        <v>59</v>
      </c>
      <c r="B15" s="13" t="s">
        <v>140</v>
      </c>
      <c r="C15" s="13" t="s">
        <v>141</v>
      </c>
      <c r="D15" s="14">
        <v>160.44669999999999</v>
      </c>
      <c r="E15" s="14">
        <v>1000</v>
      </c>
      <c r="F15" s="13" t="s">
        <v>142</v>
      </c>
      <c r="G15" s="9">
        <f>80*200</f>
        <v>16000</v>
      </c>
      <c r="H15" s="14">
        <v>17</v>
      </c>
      <c r="I15" s="13" t="s">
        <v>92</v>
      </c>
      <c r="J15" s="14">
        <v>5951</v>
      </c>
      <c r="K15" s="14">
        <v>1200</v>
      </c>
      <c r="L15" s="14">
        <v>150</v>
      </c>
      <c r="M15" s="7"/>
      <c r="R15" s="12"/>
    </row>
    <row r="16" spans="1:18" s="10" customFormat="1" ht="25.5" customHeight="1" x14ac:dyDescent="0.2">
      <c r="A16" s="6" t="s">
        <v>64</v>
      </c>
      <c r="B16" s="7" t="s">
        <v>65</v>
      </c>
      <c r="C16" s="7" t="s">
        <v>66</v>
      </c>
      <c r="D16" s="8">
        <v>252.72130000000001</v>
      </c>
      <c r="E16" s="8">
        <v>1429</v>
      </c>
      <c r="F16" s="7" t="s">
        <v>36</v>
      </c>
      <c r="G16" s="9">
        <f>75*180</f>
        <v>13500</v>
      </c>
      <c r="H16" s="8">
        <v>16</v>
      </c>
      <c r="I16" s="7" t="s">
        <v>63</v>
      </c>
      <c r="J16" s="8">
        <v>2100</v>
      </c>
      <c r="K16" s="8">
        <v>1200</v>
      </c>
      <c r="L16" s="8">
        <v>100</v>
      </c>
      <c r="M16" s="7"/>
      <c r="R16" s="12"/>
    </row>
    <row r="17" spans="1:18" s="10" customFormat="1" ht="25.5" customHeight="1" x14ac:dyDescent="0.2">
      <c r="A17" s="6" t="s">
        <v>67</v>
      </c>
      <c r="B17" s="7" t="s">
        <v>68</v>
      </c>
      <c r="C17" s="7" t="s">
        <v>69</v>
      </c>
      <c r="D17" s="8">
        <v>229.33199999999999</v>
      </c>
      <c r="E17" s="8">
        <v>4625</v>
      </c>
      <c r="F17" s="7" t="s">
        <v>36</v>
      </c>
      <c r="G17" s="9">
        <f>85*323</f>
        <v>27455</v>
      </c>
      <c r="H17" s="8">
        <v>32</v>
      </c>
      <c r="I17" s="7" t="s">
        <v>70</v>
      </c>
      <c r="J17" s="8">
        <v>5500</v>
      </c>
      <c r="K17" s="8">
        <v>450</v>
      </c>
      <c r="L17" s="8">
        <v>180</v>
      </c>
      <c r="M17" s="7"/>
      <c r="R17" s="12"/>
    </row>
    <row r="18" spans="1:18" s="10" customFormat="1" ht="25.5" customHeight="1" x14ac:dyDescent="0.2">
      <c r="A18" s="6" t="s">
        <v>71</v>
      </c>
      <c r="B18" s="7" t="s">
        <v>72</v>
      </c>
      <c r="C18" s="7" t="s">
        <v>73</v>
      </c>
      <c r="D18" s="8">
        <v>172.858</v>
      </c>
      <c r="E18" s="8">
        <v>4500</v>
      </c>
      <c r="F18" s="7" t="s">
        <v>74</v>
      </c>
      <c r="G18" s="9">
        <f>117.2*303</f>
        <v>35511.599999999999</v>
      </c>
      <c r="H18" s="8">
        <v>24</v>
      </c>
      <c r="I18" s="7" t="s">
        <v>75</v>
      </c>
      <c r="J18" s="8">
        <v>5647</v>
      </c>
      <c r="K18" s="8">
        <v>600</v>
      </c>
      <c r="L18" s="8">
        <v>140</v>
      </c>
      <c r="M18" s="7"/>
      <c r="R18" s="12"/>
    </row>
    <row r="19" spans="1:18" s="10" customFormat="1" ht="25.5" customHeight="1" x14ac:dyDescent="0.2">
      <c r="A19" s="6" t="s">
        <v>76</v>
      </c>
      <c r="B19" s="7" t="s">
        <v>77</v>
      </c>
      <c r="C19" s="7" t="s">
        <v>78</v>
      </c>
      <c r="D19" s="8">
        <v>179.88499999999999</v>
      </c>
      <c r="E19" s="8">
        <v>2500</v>
      </c>
      <c r="F19" s="7" t="s">
        <v>36</v>
      </c>
      <c r="G19" s="9">
        <f>90*305</f>
        <v>27450</v>
      </c>
      <c r="H19" s="8">
        <v>16</v>
      </c>
      <c r="I19" s="7" t="s">
        <v>79</v>
      </c>
      <c r="J19" s="8">
        <v>3850</v>
      </c>
      <c r="K19" s="8">
        <v>1000</v>
      </c>
      <c r="L19" s="8">
        <v>120</v>
      </c>
      <c r="M19" s="7"/>
      <c r="R19" s="12"/>
    </row>
    <row r="20" spans="1:18" s="10" customFormat="1" ht="25.5" customHeight="1" x14ac:dyDescent="0.2">
      <c r="A20" s="15" t="s">
        <v>80</v>
      </c>
      <c r="B20" s="7" t="s">
        <v>81</v>
      </c>
      <c r="C20" s="7" t="s">
        <v>82</v>
      </c>
      <c r="D20" s="8">
        <v>137.40270000000001</v>
      </c>
      <c r="E20" s="8">
        <v>2685</v>
      </c>
      <c r="F20" s="7" t="s">
        <v>36</v>
      </c>
      <c r="G20" s="9">
        <f>85*323</f>
        <v>27455</v>
      </c>
      <c r="H20" s="8">
        <v>32</v>
      </c>
      <c r="I20" s="7" t="s">
        <v>83</v>
      </c>
      <c r="J20" s="8">
        <v>2223</v>
      </c>
      <c r="K20" s="8">
        <v>300</v>
      </c>
      <c r="L20" s="8">
        <v>160</v>
      </c>
      <c r="M20" s="7"/>
      <c r="R20" s="12"/>
    </row>
    <row r="21" spans="1:18" s="10" customFormat="1" ht="25.5" customHeight="1" x14ac:dyDescent="0.2">
      <c r="A21" s="6" t="s">
        <v>84</v>
      </c>
      <c r="B21" s="7" t="s">
        <v>85</v>
      </c>
      <c r="C21" s="7" t="s">
        <v>86</v>
      </c>
      <c r="D21" s="8" t="s">
        <v>87</v>
      </c>
      <c r="E21" s="8">
        <v>450</v>
      </c>
      <c r="F21" s="7" t="s">
        <v>88</v>
      </c>
      <c r="G21" s="9">
        <f>80*160</f>
        <v>12800</v>
      </c>
      <c r="H21" s="8">
        <v>8</v>
      </c>
      <c r="I21" s="7" t="s">
        <v>63</v>
      </c>
      <c r="J21" s="8">
        <v>3600</v>
      </c>
      <c r="K21" s="8">
        <v>300</v>
      </c>
      <c r="L21" s="8">
        <v>90</v>
      </c>
      <c r="M21" s="7"/>
      <c r="R21" s="12"/>
    </row>
    <row r="22" spans="1:18" s="10" customFormat="1" ht="25.5" customHeight="1" x14ac:dyDescent="0.2">
      <c r="A22" s="6" t="s">
        <v>89</v>
      </c>
      <c r="B22" s="7" t="s">
        <v>90</v>
      </c>
      <c r="C22" s="7" t="s">
        <v>91</v>
      </c>
      <c r="D22" s="8">
        <v>14.239000000000001</v>
      </c>
      <c r="E22" s="8">
        <v>2447</v>
      </c>
      <c r="F22" s="7" t="s">
        <v>26</v>
      </c>
      <c r="G22" s="9">
        <f>120*180</f>
        <v>21600</v>
      </c>
      <c r="H22" s="8">
        <v>24</v>
      </c>
      <c r="I22" s="7" t="s">
        <v>92</v>
      </c>
      <c r="J22" s="8">
        <v>4000</v>
      </c>
      <c r="K22" s="8">
        <v>300</v>
      </c>
      <c r="L22" s="8">
        <v>250</v>
      </c>
      <c r="M22" s="7"/>
      <c r="R22" s="12"/>
    </row>
    <row r="23" spans="1:18" s="10" customFormat="1" ht="25.5" customHeight="1" x14ac:dyDescent="0.2">
      <c r="A23" s="6" t="s">
        <v>93</v>
      </c>
      <c r="B23" s="7" t="s">
        <v>94</v>
      </c>
      <c r="C23" s="7" t="s">
        <v>95</v>
      </c>
      <c r="D23" s="8">
        <v>5.585</v>
      </c>
      <c r="E23" s="8">
        <v>2485</v>
      </c>
      <c r="F23" s="7" t="s">
        <v>36</v>
      </c>
      <c r="G23" s="9">
        <f>85*200</f>
        <v>17000</v>
      </c>
      <c r="H23" s="8">
        <v>32</v>
      </c>
      <c r="I23" s="7" t="s">
        <v>96</v>
      </c>
      <c r="J23" s="8">
        <v>5400</v>
      </c>
      <c r="K23" s="8">
        <v>300</v>
      </c>
      <c r="L23" s="8">
        <v>132</v>
      </c>
      <c r="M23" s="7"/>
      <c r="R23" s="12"/>
    </row>
    <row r="24" spans="1:18" s="10" customFormat="1" ht="25.5" customHeight="1" x14ac:dyDescent="0.2">
      <c r="A24" s="6" t="s">
        <v>97</v>
      </c>
      <c r="B24" s="7" t="s">
        <v>98</v>
      </c>
      <c r="C24" s="7" t="s">
        <v>99</v>
      </c>
      <c r="D24" s="8">
        <v>5.6749999999999998</v>
      </c>
      <c r="E24" s="8">
        <v>3225</v>
      </c>
      <c r="F24" s="7" t="s">
        <v>31</v>
      </c>
      <c r="G24" s="9">
        <f>120*375</f>
        <v>45000</v>
      </c>
      <c r="H24" s="8">
        <v>40</v>
      </c>
      <c r="I24" s="7" t="s">
        <v>100</v>
      </c>
      <c r="J24" s="8">
        <v>15500</v>
      </c>
      <c r="K24" s="8">
        <v>1400</v>
      </c>
      <c r="L24" s="8">
        <v>210</v>
      </c>
      <c r="M24" s="7"/>
      <c r="R24" s="12"/>
    </row>
    <row r="25" spans="1:18" s="10" customFormat="1" ht="25.5" customHeight="1" x14ac:dyDescent="0.2">
      <c r="A25" s="6" t="s">
        <v>101</v>
      </c>
      <c r="B25" s="7" t="s">
        <v>102</v>
      </c>
      <c r="C25" s="7" t="s">
        <v>103</v>
      </c>
      <c r="D25" s="8">
        <v>3.827</v>
      </c>
      <c r="E25" s="8">
        <v>1814</v>
      </c>
      <c r="F25" s="7" t="s">
        <v>36</v>
      </c>
      <c r="G25" s="9">
        <f>85*400</f>
        <v>34000</v>
      </c>
      <c r="H25" s="8">
        <v>32</v>
      </c>
      <c r="I25" s="7" t="s">
        <v>104</v>
      </c>
      <c r="J25" s="8">
        <v>26000</v>
      </c>
      <c r="K25" s="8">
        <v>1600</v>
      </c>
      <c r="L25" s="8">
        <v>200</v>
      </c>
      <c r="M25" s="7"/>
      <c r="R25" s="12"/>
    </row>
    <row r="26" spans="1:18" s="10" customFormat="1" ht="25.5" customHeight="1" x14ac:dyDescent="0.2">
      <c r="A26" s="6" t="s">
        <v>105</v>
      </c>
      <c r="B26" s="7" t="s">
        <v>106</v>
      </c>
      <c r="C26" s="7" t="s">
        <v>107</v>
      </c>
      <c r="D26" s="8">
        <v>18.379200000000001</v>
      </c>
      <c r="E26" s="8">
        <v>1659</v>
      </c>
      <c r="F26" s="7" t="s">
        <v>108</v>
      </c>
      <c r="G26" s="9">
        <f>85*240</f>
        <v>20400</v>
      </c>
      <c r="H26" s="8">
        <v>16</v>
      </c>
      <c r="I26" s="7" t="s">
        <v>27</v>
      </c>
      <c r="J26" s="8">
        <v>5000</v>
      </c>
      <c r="K26" s="8">
        <v>1200</v>
      </c>
      <c r="L26" s="8">
        <v>204</v>
      </c>
      <c r="M26" s="7"/>
      <c r="R26" s="12"/>
    </row>
    <row r="27" spans="1:18" s="10" customFormat="1" ht="25.5" customHeight="1" x14ac:dyDescent="0.2">
      <c r="A27" s="6" t="s">
        <v>109</v>
      </c>
      <c r="B27" s="7" t="s">
        <v>110</v>
      </c>
      <c r="C27" s="7" t="s">
        <v>111</v>
      </c>
      <c r="D27" s="8">
        <v>2.2023000000000001</v>
      </c>
      <c r="E27" s="8">
        <v>807</v>
      </c>
      <c r="F27" s="7" t="s">
        <v>112</v>
      </c>
      <c r="G27" s="9">
        <f>60*60</f>
        <v>3600</v>
      </c>
      <c r="H27" s="8">
        <v>8</v>
      </c>
      <c r="I27" s="7" t="s">
        <v>113</v>
      </c>
      <c r="J27" s="8">
        <v>530</v>
      </c>
      <c r="K27" s="8">
        <v>80</v>
      </c>
      <c r="L27" s="8">
        <v>20</v>
      </c>
      <c r="M27" s="7"/>
      <c r="R27" s="12"/>
    </row>
    <row r="28" spans="1:18" s="10" customFormat="1" ht="25.5" customHeight="1" x14ac:dyDescent="0.2">
      <c r="A28" s="6" t="s">
        <v>114</v>
      </c>
      <c r="B28" s="7" t="s">
        <v>115</v>
      </c>
      <c r="C28" s="7" t="s">
        <v>116</v>
      </c>
      <c r="D28" s="8">
        <v>5.4919000000000002</v>
      </c>
      <c r="E28" s="8">
        <v>1137</v>
      </c>
      <c r="F28" s="7" t="s">
        <v>74</v>
      </c>
      <c r="G28" s="9">
        <f>112.5*210</f>
        <v>23625</v>
      </c>
      <c r="H28" s="8">
        <v>32</v>
      </c>
      <c r="I28" s="7" t="s">
        <v>117</v>
      </c>
      <c r="J28" s="8">
        <v>4500</v>
      </c>
      <c r="K28" s="8">
        <v>600</v>
      </c>
      <c r="L28" s="8">
        <v>350</v>
      </c>
      <c r="M28" s="7"/>
      <c r="R28" s="12"/>
    </row>
    <row r="29" spans="1:18" s="10" customFormat="1" ht="25.5" customHeight="1" x14ac:dyDescent="0.2">
      <c r="A29" s="16" t="s">
        <v>118</v>
      </c>
      <c r="B29" s="16" t="s">
        <v>119</v>
      </c>
      <c r="C29" s="16" t="s">
        <v>120</v>
      </c>
      <c r="D29" s="17">
        <v>21.410900000000002</v>
      </c>
      <c r="E29" s="17">
        <v>2620</v>
      </c>
      <c r="F29" s="16" t="s">
        <v>31</v>
      </c>
      <c r="G29" s="18">
        <f>135*543</f>
        <v>73305</v>
      </c>
      <c r="H29" s="17">
        <v>32</v>
      </c>
      <c r="I29" s="7" t="s">
        <v>121</v>
      </c>
      <c r="J29" s="8">
        <v>26200</v>
      </c>
      <c r="K29" s="8">
        <v>3000</v>
      </c>
      <c r="L29" s="8">
        <v>420</v>
      </c>
      <c r="M29" s="16"/>
      <c r="R29" s="12"/>
    </row>
    <row r="30" spans="1:18" s="10" customFormat="1" ht="25.5" customHeight="1" x14ac:dyDescent="0.2">
      <c r="A30" s="6" t="s">
        <v>122</v>
      </c>
      <c r="B30" s="7" t="s">
        <v>123</v>
      </c>
      <c r="C30" s="7" t="s">
        <v>124</v>
      </c>
      <c r="D30" s="8">
        <v>507.012</v>
      </c>
      <c r="E30" s="8">
        <v>77.2</v>
      </c>
      <c r="F30" s="7" t="s">
        <v>125</v>
      </c>
      <c r="G30" s="9">
        <f>30*60</f>
        <v>1800</v>
      </c>
      <c r="H30" s="8">
        <v>10</v>
      </c>
      <c r="I30" s="7" t="s">
        <v>126</v>
      </c>
      <c r="J30" s="8">
        <v>500</v>
      </c>
      <c r="K30" s="8">
        <v>48</v>
      </c>
      <c r="L30" s="8">
        <v>10</v>
      </c>
      <c r="M30" s="7"/>
      <c r="R30" s="12"/>
    </row>
    <row r="31" spans="1:18" s="10" customFormat="1" ht="25.5" customHeight="1" x14ac:dyDescent="0.2">
      <c r="A31" s="6" t="s">
        <v>127</v>
      </c>
      <c r="B31" s="7" t="s">
        <v>128</v>
      </c>
      <c r="C31" s="7" t="s">
        <v>129</v>
      </c>
      <c r="D31" s="8"/>
      <c r="E31" s="8"/>
      <c r="F31" s="7" t="s">
        <v>130</v>
      </c>
      <c r="G31" s="9">
        <f>30*60</f>
        <v>1800</v>
      </c>
      <c r="H31" s="8">
        <v>10</v>
      </c>
      <c r="I31" s="7" t="s">
        <v>126</v>
      </c>
      <c r="J31" s="8"/>
      <c r="K31" s="8"/>
      <c r="L31" s="8"/>
      <c r="M31" s="7"/>
      <c r="R31" s="12"/>
    </row>
    <row r="33" spans="1:1" x14ac:dyDescent="0.2">
      <c r="A33" s="19" t="s">
        <v>131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Airports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ธัญรดา ปัตตาฤทธิ์</dc:creator>
  <cp:lastModifiedBy>สิรวิชญ์ จงสมนึก</cp:lastModifiedBy>
  <dcterms:created xsi:type="dcterms:W3CDTF">2023-10-11T02:21:21Z</dcterms:created>
  <dcterms:modified xsi:type="dcterms:W3CDTF">2024-06-20T02:51:33Z</dcterms:modified>
</cp:coreProperties>
</file>